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128.2023 - Pintura Poços de Caldas\01 - Fase Interna\09 - Edital &amp; Anexos\"/>
    </mc:Choice>
  </mc:AlternateContent>
  <xr:revisionPtr revIDLastSave="0" documentId="8_{A75F77CE-B32B-499C-85B3-D5D00CD25DA1}" xr6:coauthVersionLast="47" xr6:coauthVersionMax="47" xr10:uidLastSave="{00000000-0000-0000-0000-000000000000}"/>
  <bookViews>
    <workbookView xWindow="-120" yWindow="-120" windowWidth="29040" windowHeight="15840" xr2:uid="{61E48B16-0C82-44FF-A488-5ABE122960A5}"/>
  </bookViews>
  <sheets>
    <sheet name="BDI SERVIÇOS" sheetId="1" r:id="rId1"/>
  </sheets>
  <externalReferences>
    <externalReference r:id="rId2"/>
    <externalReference r:id="rId3"/>
    <externalReference r:id="rId4"/>
  </externalReferences>
  <definedNames>
    <definedName name="_Order1" hidden="1">255</definedName>
    <definedName name="_xlnm.Print_Area" localSheetId="0">'BDI SERVIÇOS'!$A$1:$E$34</definedName>
    <definedName name="BuiltIn_Print_Area">[1]AUXILIAR!#REF!</definedName>
    <definedName name="BuiltIn_Print_Area___0">#REF!</definedName>
    <definedName name="DATA">'[2]TOTAL GERAL'!$E$3</definedName>
    <definedName name="OBR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  <c r="C26" i="1"/>
  <c r="C25" i="1"/>
  <c r="C24" i="1"/>
  <c r="C23" i="1"/>
  <c r="C22" i="1"/>
  <c r="C21" i="1"/>
  <c r="D20" i="1"/>
  <c r="C20" i="1"/>
  <c r="D5" i="1"/>
  <c r="D4" i="1"/>
  <c r="D3" i="1"/>
  <c r="H7" i="1" l="1"/>
  <c r="H10" i="1" l="1"/>
  <c r="H8" i="1"/>
</calcChain>
</file>

<file path=xl/sharedStrings.xml><?xml version="1.0" encoding="utf-8"?>
<sst xmlns="http://schemas.openxmlformats.org/spreadsheetml/2006/main" count="39" uniqueCount="34">
  <si>
    <t>BENEFÍCIOS E DESPESAS INDIRETAS</t>
  </si>
  <si>
    <t>OBRA :</t>
  </si>
  <si>
    <t>LOCAL :</t>
  </si>
  <si>
    <t>PRAZO :</t>
  </si>
  <si>
    <t>CÁLCULO ISSQN</t>
  </si>
  <si>
    <t>% mão de obra + equip (BASE DE CÁLCULO)</t>
  </si>
  <si>
    <t>* Equipamentos de pequeno porte.</t>
  </si>
  <si>
    <t>% material</t>
  </si>
  <si>
    <t>PERCENTUAL APLICADO NO MUNICÍPIO</t>
  </si>
  <si>
    <t>% APLICADO</t>
  </si>
  <si>
    <t>Onde:</t>
  </si>
  <si>
    <t>AC: Taxa de Administração Central</t>
  </si>
  <si>
    <t>S: Taxa de Seguro</t>
  </si>
  <si>
    <t>R: Taxa de Riscos</t>
  </si>
  <si>
    <t>G: Taxa de Garantias</t>
  </si>
  <si>
    <t>DF: Taxa de Despesas Financeiras</t>
  </si>
  <si>
    <t>L: Taxa de Lucro/remuneração</t>
  </si>
  <si>
    <t>I: Taxa de Incidência de Impostos (PIS, COFINS, ISS, CPRB)</t>
  </si>
  <si>
    <t>PARAMETRO</t>
  </si>
  <si>
    <t>%</t>
  </si>
  <si>
    <t>VERIFICAÇÃO</t>
  </si>
  <si>
    <t>CÁLCULO DO BDI</t>
  </si>
  <si>
    <t>OBSERVAÇÕES</t>
  </si>
  <si>
    <t>Administração Central</t>
  </si>
  <si>
    <t>ISS: Compatível com a legislação tributária do município onde serão prestados os serviços previstos da obra, observando a forma de definição da base de cálculo do tributo prevista na legislação municipal vigente e, sobre esta, a respectiva alíquota.
Base de cálculo: ISS da cidade x % de mão de obra 
PIS e COFINS: Devem atender a legislação vigente.
Contribuição Previdenciária: A alíquota incidente deve ser informada (Patronal ou Receita Bruta) e comprovada.</t>
  </si>
  <si>
    <t>Seguros e Garantias</t>
  </si>
  <si>
    <t>Riscos</t>
  </si>
  <si>
    <t>Despesas Financeiras</t>
  </si>
  <si>
    <t>Lucro</t>
  </si>
  <si>
    <t>Impostos: PIS e COFINS</t>
  </si>
  <si>
    <t>Impostos: ISS (mun.)</t>
  </si>
  <si>
    <t>CPRB</t>
  </si>
  <si>
    <t>Justificativa das escolhas dos valores do BDI:</t>
  </si>
  <si>
    <t>- Considerado 1° quartil por se tratar de serviço de engenharia rápido porém especializado.
- Foi adotada a tabela de preços desonerados em atendimento à Lei 12.546 onde a opção desonerada torna-se mais vantajosa para setores públicos  com CNAEs 412, 432, 433 e 439 devido a desoneração do INSS.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</si>
</sst>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sz val="9"/>
      <color rgb="FFFF0000"/>
      <name val="Calibri"/>
      <family val="2"/>
      <scheme val="minor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2" applyFont="1"/>
    <xf numFmtId="0" fontId="6" fillId="0" borderId="4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 applyProtection="1">
      <alignment horizontal="right" vertical="center" wrapText="1"/>
      <protection locked="0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8" fillId="0" borderId="1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10" fillId="0" borderId="0" xfId="2" applyFont="1"/>
    <xf numFmtId="9" fontId="5" fillId="0" borderId="0" xfId="2" applyNumberFormat="1" applyFont="1"/>
    <xf numFmtId="0" fontId="11" fillId="0" borderId="0" xfId="0" applyFont="1"/>
    <xf numFmtId="0" fontId="12" fillId="0" borderId="0" xfId="2" applyFont="1"/>
    <xf numFmtId="0" fontId="13" fillId="0" borderId="0" xfId="2" applyFont="1"/>
    <xf numFmtId="10" fontId="13" fillId="0" borderId="0" xfId="1" applyNumberFormat="1" applyFont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8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4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10" fontId="14" fillId="2" borderId="15" xfId="0" applyNumberFormat="1" applyFont="1" applyFill="1" applyBorder="1" applyAlignment="1">
      <alignment horizontal="center" vertical="center"/>
    </xf>
    <xf numFmtId="10" fontId="14" fillId="0" borderId="15" xfId="0" applyNumberFormat="1" applyFont="1" applyBorder="1" applyAlignment="1">
      <alignment horizontal="center" vertical="center"/>
    </xf>
    <xf numFmtId="10" fontId="2" fillId="2" borderId="15" xfId="0" applyNumberFormat="1" applyFont="1" applyFill="1" applyBorder="1" applyAlignment="1">
      <alignment horizontal="center" vertical="center"/>
    </xf>
    <xf numFmtId="10" fontId="15" fillId="2" borderId="15" xfId="0" applyNumberFormat="1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wrapText="1"/>
    </xf>
    <xf numFmtId="10" fontId="14" fillId="2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0" xfId="2" applyFont="1"/>
    <xf numFmtId="0" fontId="14" fillId="0" borderId="15" xfId="0" applyFont="1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17" fillId="0" borderId="4" xfId="0" quotePrefix="1" applyFont="1" applyBorder="1" applyAlignment="1" applyProtection="1">
      <alignment horizontal="left" vertical="center" wrapText="1"/>
      <protection locked="0"/>
    </xf>
    <xf numFmtId="0" fontId="17" fillId="0" borderId="6" xfId="0" applyFont="1" applyBorder="1" applyAlignment="1" applyProtection="1">
      <alignment horizontal="left" vertical="center" wrapText="1"/>
      <protection locked="0"/>
    </xf>
    <xf numFmtId="0" fontId="17" fillId="0" borderId="7" xfId="0" applyFont="1" applyBorder="1" applyAlignment="1" applyProtection="1">
      <alignment horizontal="left" vertical="center" wrapText="1"/>
      <protection locked="0"/>
    </xf>
    <xf numFmtId="0" fontId="17" fillId="0" borderId="8" xfId="0" applyFont="1" applyBorder="1" applyAlignment="1" applyProtection="1">
      <alignment horizontal="left" vertical="center" wrapText="1"/>
      <protection locked="0"/>
    </xf>
    <xf numFmtId="0" fontId="17" fillId="0" borderId="9" xfId="0" applyFont="1" applyBorder="1" applyAlignment="1" applyProtection="1">
      <alignment horizontal="left" vertic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4" fillId="2" borderId="1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1" fontId="7" fillId="0" borderId="0" xfId="0" applyNumberFormat="1" applyFont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14" fillId="0" borderId="15" xfId="0" applyFont="1" applyBorder="1" applyAlignment="1">
      <alignment horizontal="center" vertical="center"/>
    </xf>
  </cellXfs>
  <cellStyles count="3">
    <cellStyle name="Normal" xfId="0" builtinId="0"/>
    <cellStyle name="Normal 4" xfId="2" xr:uid="{DD6FD856-4D65-4DB2-9577-D8F874AD931E}"/>
    <cellStyle name="Porcentagem" xfId="1" builtinId="5"/>
  </cellStyles>
  <dxfs count="2">
    <dxf>
      <font>
        <b/>
        <i val="0"/>
        <condense val="0"/>
        <extend val="0"/>
        <color indexed="10"/>
      </font>
      <fill>
        <patternFill>
          <bgColor theme="5" tint="0.59996337778862885"/>
        </patternFill>
      </fill>
    </dxf>
    <dxf>
      <font>
        <b/>
        <i val="0"/>
        <color theme="3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104775</xdr:rowOff>
    </xdr:from>
    <xdr:to>
      <xdr:col>1</xdr:col>
      <xdr:colOff>152400</xdr:colOff>
      <xdr:row>4</xdr:row>
      <xdr:rowOff>200025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83EA2109-7A3C-4EA8-883C-B9AE1290B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4300" y="342900"/>
          <a:ext cx="12192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</xdr:colOff>
      <xdr:row>6</xdr:row>
      <xdr:rowOff>66675</xdr:rowOff>
    </xdr:from>
    <xdr:to>
      <xdr:col>4</xdr:col>
      <xdr:colOff>1952625</xdr:colOff>
      <xdr:row>9</xdr:row>
      <xdr:rowOff>161925</xdr:rowOff>
    </xdr:to>
    <xdr:pic>
      <xdr:nvPicPr>
        <xdr:cNvPr id="3" name="Imagem 6">
          <a:extLst>
            <a:ext uri="{FF2B5EF4-FFF2-40B4-BE49-F238E27FC236}">
              <a16:creationId xmlns:a16="http://schemas.microsoft.com/office/drawing/2014/main" id="{89EA89D7-1E19-4CCE-B162-BD57414FF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962150" y="1276350"/>
          <a:ext cx="39909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10</xdr:row>
      <xdr:rowOff>66675</xdr:rowOff>
    </xdr:from>
    <xdr:to>
      <xdr:col>3</xdr:col>
      <xdr:colOff>704850</xdr:colOff>
      <xdr:row>17</xdr:row>
      <xdr:rowOff>152400</xdr:rowOff>
    </xdr:to>
    <xdr:pic>
      <xdr:nvPicPr>
        <xdr:cNvPr id="4" name="Imagem 8">
          <a:extLst>
            <a:ext uri="{FF2B5EF4-FFF2-40B4-BE49-F238E27FC236}">
              <a16:creationId xmlns:a16="http://schemas.microsoft.com/office/drawing/2014/main" id="{AB16B410-00C0-4565-BA0B-E69E605A8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5725" y="2114550"/>
          <a:ext cx="35147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2%20-%20OBRAS/1%20-%20OBRAS%20SP/1%20-%20OBRAS%20EM%20ANDAMENTO/MODELO%20GP14/Residencial%20Monet%20-%20SP.LAT.029/6-%20Or&#231;amentos/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MA\Proposta\Coordena&#231;&#227;o%20Civil\&#193;REAS%20E%20UNIDADES\Regional%20Sul\Sesc%20Po&#231;os%20de%20Caldas\Termos%20de%20Refer&#234;ncia\Civil\2023\004005-00784%20-%20Servi&#231;os%20de%20Manuten&#231;&#227;o%20de%20Pintura\01%20-%20Termo%20de%20refer&#234;ncia\Anexo%20I%20-%20Or&#231;ament&#225;ria.xlsx" TargetMode="External"/><Relationship Id="rId1" Type="http://schemas.openxmlformats.org/officeDocument/2006/relationships/externalLinkPath" Target="/GMA/Proposta/Coordena&#231;&#227;o%20Civil/&#193;REAS%20E%20UNIDADES/Regional%20Sul/Sesc%20Po&#231;os%20de%20Caldas/Termos%20de%20Refer&#234;ncia/Civil/2023/004005-00784%20-%20Servi&#231;os%20de%20Manuten&#231;&#227;o%20de%20Pintura/01%20-%20Termo%20de%20refer&#234;ncia/Anexo%20I%20-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PRIMENTOS"/>
      <sheetName val="ORÇAMENTO"/>
      <sheetName val="CRONOGRAMA"/>
      <sheetName val="CPU"/>
      <sheetName val="ADM OBRA"/>
      <sheetName val="BDI SERVIÇOS"/>
      <sheetName val="INSUMOS"/>
      <sheetName val="SINAPI"/>
      <sheetName val="Ginásio"/>
      <sheetName val="Pintura e civil"/>
      <sheetName val="Considerações"/>
      <sheetName val="Planilha1"/>
      <sheetName val="Esmalte"/>
    </sheetNames>
    <sheetDataSet>
      <sheetData sheetId="0"/>
      <sheetData sheetId="1">
        <row r="6">
          <cell r="C6" t="str">
            <v>MANUTENÇÃO EM PINTURA</v>
          </cell>
        </row>
        <row r="7">
          <cell r="C7" t="str">
            <v>SESC POÇOS DE CALDAS</v>
          </cell>
        </row>
        <row r="8">
          <cell r="C8">
            <v>4</v>
          </cell>
        </row>
        <row r="52">
          <cell r="F52">
            <v>198043.22716643181</v>
          </cell>
          <cell r="H52">
            <v>0</v>
          </cell>
          <cell r="J52">
            <v>315503.26000000007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C9D91-7E99-419C-8CE1-4942AFE36373}">
  <sheetPr>
    <pageSetUpPr fitToPage="1"/>
  </sheetPr>
  <dimension ref="A1:K46"/>
  <sheetViews>
    <sheetView showGridLines="0" tabSelected="1" view="pageBreakPreview" zoomScale="85" zoomScaleSheetLayoutView="85" workbookViewId="0">
      <selection activeCell="P15" sqref="P15"/>
    </sheetView>
  </sheetViews>
  <sheetFormatPr defaultColWidth="9.140625" defaultRowHeight="16.5" x14ac:dyDescent="0.3"/>
  <cols>
    <col min="1" max="1" width="17.7109375" style="1" customWidth="1"/>
    <col min="2" max="2" width="11.5703125" style="1" customWidth="1"/>
    <col min="3" max="3" width="14.140625" style="1" customWidth="1"/>
    <col min="4" max="4" width="16.5703125" style="1" customWidth="1"/>
    <col min="5" max="5" width="52.7109375" style="1" bestFit="1" customWidth="1"/>
    <col min="6" max="6" width="4" style="1" hidden="1" customWidth="1"/>
    <col min="7" max="7" width="33.5703125" style="1" hidden="1" customWidth="1"/>
    <col min="8" max="11" width="9.140625" style="1" hidden="1" customWidth="1"/>
    <col min="12" max="12" width="0" style="1" hidden="1" customWidth="1"/>
    <col min="13" max="16384" width="9.140625" style="1"/>
  </cols>
  <sheetData>
    <row r="1" spans="1:9" ht="18.75" x14ac:dyDescent="0.3">
      <c r="A1" s="51" t="s">
        <v>0</v>
      </c>
      <c r="B1" s="52"/>
      <c r="C1" s="52"/>
      <c r="D1" s="52"/>
      <c r="E1" s="53"/>
    </row>
    <row r="2" spans="1:9" ht="13.5" customHeight="1" x14ac:dyDescent="0.3">
      <c r="A2" s="2"/>
      <c r="B2" s="3"/>
      <c r="C2" s="3"/>
      <c r="D2" s="3"/>
      <c r="E2" s="4"/>
    </row>
    <row r="3" spans="1:9" ht="15" customHeight="1" x14ac:dyDescent="0.3">
      <c r="A3" s="5"/>
      <c r="B3" s="6"/>
      <c r="C3" s="7" t="s">
        <v>1</v>
      </c>
      <c r="D3" s="54" t="str">
        <f>[3]ORÇAMENTO!C6</f>
        <v>MANUTENÇÃO EM PINTURA</v>
      </c>
      <c r="E3" s="55"/>
    </row>
    <row r="4" spans="1:9" ht="15" customHeight="1" x14ac:dyDescent="0.3">
      <c r="A4" s="5"/>
      <c r="B4" s="6"/>
      <c r="C4" s="7" t="s">
        <v>2</v>
      </c>
      <c r="D4" s="54" t="str">
        <f>[3]ORÇAMENTO!C7</f>
        <v>SESC POÇOS DE CALDAS</v>
      </c>
      <c r="E4" s="55"/>
    </row>
    <row r="5" spans="1:9" x14ac:dyDescent="0.3">
      <c r="A5" s="5"/>
      <c r="B5" s="6"/>
      <c r="C5" s="7" t="s">
        <v>3</v>
      </c>
      <c r="D5" s="54">
        <f>[3]ORÇAMENTO!C8</f>
        <v>4</v>
      </c>
      <c r="E5" s="55"/>
    </row>
    <row r="6" spans="1:9" x14ac:dyDescent="0.3">
      <c r="A6" s="8"/>
      <c r="B6" s="9"/>
      <c r="C6" s="10"/>
      <c r="D6" s="11"/>
      <c r="E6" s="12"/>
      <c r="G6" s="1" t="s">
        <v>4</v>
      </c>
    </row>
    <row r="7" spans="1:9" x14ac:dyDescent="0.3">
      <c r="A7" s="56"/>
      <c r="B7" s="57"/>
      <c r="C7" s="57"/>
      <c r="D7" s="57"/>
      <c r="E7" s="58"/>
      <c r="G7" s="13" t="s">
        <v>5</v>
      </c>
      <c r="H7" s="14">
        <f>+SUM([3]ORÇAMENTO!F52,[3]ORÇAMENTO!H52)/[3]ORÇAMENTO!J52</f>
        <v>0.62770580299687484</v>
      </c>
      <c r="I7" s="15" t="s">
        <v>6</v>
      </c>
    </row>
    <row r="8" spans="1:9" x14ac:dyDescent="0.3">
      <c r="A8" s="59"/>
      <c r="B8" s="60"/>
      <c r="C8" s="60"/>
      <c r="D8" s="60"/>
      <c r="E8" s="61"/>
      <c r="G8" s="13" t="s">
        <v>7</v>
      </c>
      <c r="H8" s="14">
        <f>1-H7</f>
        <v>0.37229419700312516</v>
      </c>
      <c r="I8"/>
    </row>
    <row r="9" spans="1:9" x14ac:dyDescent="0.3">
      <c r="A9" s="59"/>
      <c r="B9" s="60"/>
      <c r="C9" s="60"/>
      <c r="D9" s="60"/>
      <c r="E9" s="61"/>
      <c r="G9" s="16" t="s">
        <v>8</v>
      </c>
      <c r="H9" s="14">
        <v>0.04</v>
      </c>
    </row>
    <row r="10" spans="1:9" x14ac:dyDescent="0.3">
      <c r="A10" s="62"/>
      <c r="B10" s="63"/>
      <c r="C10" s="63"/>
      <c r="D10" s="63"/>
      <c r="E10" s="64"/>
      <c r="G10" s="17" t="s">
        <v>9</v>
      </c>
      <c r="H10" s="18">
        <f>+H9*H7</f>
        <v>2.5108232119874993E-2</v>
      </c>
    </row>
    <row r="11" spans="1:9" x14ac:dyDescent="0.3">
      <c r="A11" s="19"/>
      <c r="B11" s="20"/>
      <c r="C11" s="20"/>
      <c r="D11" s="21"/>
      <c r="E11" s="22" t="s">
        <v>10</v>
      </c>
    </row>
    <row r="12" spans="1:9" x14ac:dyDescent="0.3">
      <c r="A12" s="23"/>
      <c r="B12" s="24"/>
      <c r="C12" s="24"/>
      <c r="D12" s="25"/>
      <c r="E12" s="26" t="s">
        <v>11</v>
      </c>
    </row>
    <row r="13" spans="1:9" x14ac:dyDescent="0.3">
      <c r="A13" s="23"/>
      <c r="B13" s="24"/>
      <c r="C13" s="24"/>
      <c r="D13" s="25"/>
      <c r="E13" s="26" t="s">
        <v>12</v>
      </c>
    </row>
    <row r="14" spans="1:9" x14ac:dyDescent="0.3">
      <c r="A14" s="23"/>
      <c r="B14" s="24"/>
      <c r="C14" s="24"/>
      <c r="D14" s="25"/>
      <c r="E14" s="26" t="s">
        <v>13</v>
      </c>
    </row>
    <row r="15" spans="1:9" x14ac:dyDescent="0.3">
      <c r="A15" s="23"/>
      <c r="B15" s="24"/>
      <c r="C15" s="24"/>
      <c r="D15" s="25"/>
      <c r="E15" s="26" t="s">
        <v>14</v>
      </c>
    </row>
    <row r="16" spans="1:9" x14ac:dyDescent="0.3">
      <c r="A16" s="23"/>
      <c r="B16" s="24"/>
      <c r="C16" s="24"/>
      <c r="D16" s="25"/>
      <c r="E16" s="26" t="s">
        <v>15</v>
      </c>
    </row>
    <row r="17" spans="1:5" x14ac:dyDescent="0.3">
      <c r="A17" s="23"/>
      <c r="B17" s="24"/>
      <c r="C17" s="24"/>
      <c r="D17" s="25"/>
      <c r="E17" s="26" t="s">
        <v>16</v>
      </c>
    </row>
    <row r="18" spans="1:5" x14ac:dyDescent="0.3">
      <c r="A18" s="27"/>
      <c r="B18" s="28"/>
      <c r="C18" s="28"/>
      <c r="D18" s="29"/>
      <c r="E18" s="30" t="s">
        <v>17</v>
      </c>
    </row>
    <row r="19" spans="1:5" x14ac:dyDescent="0.3">
      <c r="A19" s="31" t="s">
        <v>18</v>
      </c>
      <c r="B19" s="31" t="s">
        <v>19</v>
      </c>
      <c r="C19" s="31" t="s">
        <v>20</v>
      </c>
      <c r="D19" s="31" t="s">
        <v>21</v>
      </c>
      <c r="E19" s="31" t="s">
        <v>22</v>
      </c>
    </row>
    <row r="20" spans="1:5" ht="27" customHeight="1" x14ac:dyDescent="0.3">
      <c r="A20" s="32" t="s">
        <v>23</v>
      </c>
      <c r="B20" s="33">
        <v>0.03</v>
      </c>
      <c r="C20" s="32" t="str">
        <f>IF(B20&lt;0.03,"Fora do limite",IF(B20&gt;0.055,"Fora do limite","OK"))</f>
        <v>OK</v>
      </c>
      <c r="D20" s="34">
        <f>((1+B20+B21+B22)*(1+B23)*(1+B24))/(1-(B25+B26+B27))-1</f>
        <v>0.24273295116185389</v>
      </c>
      <c r="E20" s="65" t="s">
        <v>24</v>
      </c>
    </row>
    <row r="21" spans="1:5" ht="27" customHeight="1" x14ac:dyDescent="0.3">
      <c r="A21" s="32" t="s">
        <v>25</v>
      </c>
      <c r="B21" s="33">
        <v>0</v>
      </c>
      <c r="C21" s="32" t="str">
        <f>IF(B21&lt;0.008,"Fora do limite",IF(B21&gt;0.01,"Fora do limite","OK"))</f>
        <v>Fora do limite</v>
      </c>
      <c r="D21" s="66"/>
      <c r="E21" s="65"/>
    </row>
    <row r="22" spans="1:5" ht="27" customHeight="1" x14ac:dyDescent="0.3">
      <c r="A22" s="32" t="s">
        <v>26</v>
      </c>
      <c r="B22" s="33">
        <v>9.7000000000000003E-3</v>
      </c>
      <c r="C22" s="32" t="str">
        <f>IF(B22&lt;0.0097,"Fora do limite",IF(B22&gt;0.0127,"Fora do limite","OK"))</f>
        <v>OK</v>
      </c>
      <c r="D22" s="66"/>
      <c r="E22" s="65"/>
    </row>
    <row r="23" spans="1:5" ht="27" customHeight="1" x14ac:dyDescent="0.3">
      <c r="A23" s="32" t="s">
        <v>27</v>
      </c>
      <c r="B23" s="33">
        <v>5.8999999999999999E-3</v>
      </c>
      <c r="C23" s="32" t="str">
        <f>IF(B23&lt;0.0059,"Fora do limite",IF(B23&gt;0.0139,"Fora do limite","OK"))</f>
        <v>OK</v>
      </c>
      <c r="D23" s="66"/>
      <c r="E23" s="65"/>
    </row>
    <row r="24" spans="1:5" ht="27" customHeight="1" x14ac:dyDescent="0.3">
      <c r="A24" s="32" t="s">
        <v>28</v>
      </c>
      <c r="B24" s="33">
        <v>6.1600000000000002E-2</v>
      </c>
      <c r="C24" s="32" t="str">
        <f>IF(B24&lt;0.0616,"Fora do limite",IF(B24&gt;0.0896,"Fora do limite","OK"))</f>
        <v>OK</v>
      </c>
      <c r="D24" s="66"/>
      <c r="E24" s="65"/>
    </row>
    <row r="25" spans="1:5" ht="27" customHeight="1" x14ac:dyDescent="0.3">
      <c r="A25" s="32" t="s">
        <v>29</v>
      </c>
      <c r="B25" s="35">
        <v>3.6499999999999998E-2</v>
      </c>
      <c r="C25" s="32" t="str">
        <f>IF(B25&lt;0.0365,"Fora do limite",IF(B25&gt;0.0365,"Fora do limite","OK"))</f>
        <v>OK</v>
      </c>
      <c r="D25" s="66"/>
      <c r="E25" s="65"/>
    </row>
    <row r="26" spans="1:5" ht="27" customHeight="1" x14ac:dyDescent="0.3">
      <c r="A26" s="32" t="s">
        <v>30</v>
      </c>
      <c r="B26" s="36">
        <v>2.5100000000000001E-2</v>
      </c>
      <c r="C26" s="32" t="str">
        <f>IF(B26&lt;1.58%,"Fora do limite",IF(B26&gt;0.05,"Fora do limite","OK"))</f>
        <v>OK</v>
      </c>
      <c r="D26" s="66"/>
      <c r="E26" s="65"/>
    </row>
    <row r="27" spans="1:5" ht="27" customHeight="1" x14ac:dyDescent="0.3">
      <c r="A27" s="37" t="s">
        <v>31</v>
      </c>
      <c r="B27" s="38">
        <v>4.4999999999999998E-2</v>
      </c>
      <c r="C27" s="37" t="str">
        <f>IF(B27&lt;0.045,"Fora do limite",IF(B27&gt;0.045,"Fora do limite","OK"))</f>
        <v>OK</v>
      </c>
      <c r="D27" s="66"/>
      <c r="E27" s="65"/>
    </row>
    <row r="28" spans="1:5" x14ac:dyDescent="0.3">
      <c r="A28" s="39"/>
      <c r="B28" s="40"/>
      <c r="C28" s="40"/>
      <c r="D28" s="40"/>
      <c r="E28" s="41"/>
    </row>
    <row r="29" spans="1:5" x14ac:dyDescent="0.3">
      <c r="A29" s="43" t="s">
        <v>32</v>
      </c>
      <c r="B29" s="43"/>
      <c r="C29" s="43"/>
      <c r="D29" s="43"/>
      <c r="E29" s="43"/>
    </row>
    <row r="30" spans="1:5" ht="16.5" customHeight="1" x14ac:dyDescent="0.3">
      <c r="A30" s="44" t="s">
        <v>23</v>
      </c>
      <c r="B30" s="44"/>
      <c r="C30" s="44"/>
      <c r="D30" s="45" t="s">
        <v>33</v>
      </c>
      <c r="E30" s="46"/>
    </row>
    <row r="31" spans="1:5" x14ac:dyDescent="0.3">
      <c r="A31" s="44" t="s">
        <v>25</v>
      </c>
      <c r="B31" s="44"/>
      <c r="C31" s="44"/>
      <c r="D31" s="47"/>
      <c r="E31" s="48"/>
    </row>
    <row r="32" spans="1:5" ht="27" customHeight="1" x14ac:dyDescent="0.3">
      <c r="A32" s="44" t="s">
        <v>26</v>
      </c>
      <c r="B32" s="44"/>
      <c r="C32" s="44"/>
      <c r="D32" s="47"/>
      <c r="E32" s="48"/>
    </row>
    <row r="33" spans="1:5" x14ac:dyDescent="0.3">
      <c r="A33" s="44" t="s">
        <v>27</v>
      </c>
      <c r="B33" s="44"/>
      <c r="C33" s="44"/>
      <c r="D33" s="47"/>
      <c r="E33" s="48"/>
    </row>
    <row r="34" spans="1:5" x14ac:dyDescent="0.3">
      <c r="A34" s="44" t="s">
        <v>28</v>
      </c>
      <c r="B34" s="44"/>
      <c r="C34" s="44"/>
      <c r="D34" s="49"/>
      <c r="E34" s="50"/>
    </row>
    <row r="35" spans="1:5" x14ac:dyDescent="0.3">
      <c r="A35" s="42"/>
      <c r="B35" s="42"/>
      <c r="C35" s="42"/>
      <c r="D35" s="42"/>
      <c r="E35" s="42"/>
    </row>
    <row r="36" spans="1:5" x14ac:dyDescent="0.3">
      <c r="A36" s="42"/>
      <c r="B36" s="42"/>
      <c r="C36" s="42"/>
      <c r="D36" s="42"/>
      <c r="E36" s="42"/>
    </row>
    <row r="37" spans="1:5" x14ac:dyDescent="0.3">
      <c r="A37" s="42"/>
      <c r="B37" s="42"/>
      <c r="C37" s="42"/>
      <c r="D37" s="42"/>
      <c r="E37" s="42"/>
    </row>
    <row r="38" spans="1:5" x14ac:dyDescent="0.3">
      <c r="A38" s="42"/>
      <c r="B38" s="42"/>
      <c r="C38" s="42"/>
      <c r="D38" s="42"/>
      <c r="E38" s="42"/>
    </row>
    <row r="39" spans="1:5" x14ac:dyDescent="0.3">
      <c r="A39" s="42"/>
      <c r="B39" s="42"/>
      <c r="C39" s="42"/>
      <c r="D39" s="42"/>
      <c r="E39" s="42"/>
    </row>
    <row r="40" spans="1:5" x14ac:dyDescent="0.3">
      <c r="A40" s="42"/>
      <c r="B40" s="42"/>
      <c r="C40" s="42"/>
      <c r="D40" s="42"/>
      <c r="E40" s="42"/>
    </row>
    <row r="41" spans="1:5" x14ac:dyDescent="0.3">
      <c r="A41" s="42"/>
      <c r="B41" s="42"/>
      <c r="C41" s="42"/>
      <c r="D41" s="42"/>
      <c r="E41" s="42"/>
    </row>
    <row r="42" spans="1:5" x14ac:dyDescent="0.3">
      <c r="A42" s="42"/>
      <c r="B42" s="42"/>
      <c r="C42" s="42"/>
      <c r="D42" s="42"/>
      <c r="E42" s="42"/>
    </row>
    <row r="43" spans="1:5" x14ac:dyDescent="0.3">
      <c r="A43" s="42"/>
      <c r="B43" s="42"/>
      <c r="C43" s="42"/>
      <c r="D43" s="42"/>
      <c r="E43" s="42"/>
    </row>
    <row r="44" spans="1:5" x14ac:dyDescent="0.3">
      <c r="A44" s="42"/>
      <c r="B44" s="42"/>
      <c r="C44" s="42"/>
      <c r="D44" s="42"/>
      <c r="E44" s="42"/>
    </row>
    <row r="45" spans="1:5" x14ac:dyDescent="0.3">
      <c r="A45" s="42"/>
      <c r="B45" s="42"/>
      <c r="C45" s="42"/>
      <c r="D45" s="42"/>
      <c r="E45" s="42"/>
    </row>
    <row r="46" spans="1:5" x14ac:dyDescent="0.3">
      <c r="A46" s="42"/>
      <c r="B46" s="42"/>
      <c r="C46" s="42"/>
      <c r="D46" s="42"/>
      <c r="E46" s="42"/>
    </row>
  </sheetData>
  <mergeCells count="14">
    <mergeCell ref="E20:E27"/>
    <mergeCell ref="D21:D27"/>
    <mergeCell ref="A1:E1"/>
    <mergeCell ref="D3:E3"/>
    <mergeCell ref="D4:E4"/>
    <mergeCell ref="D5:E5"/>
    <mergeCell ref="A7:E10"/>
    <mergeCell ref="A29:E29"/>
    <mergeCell ref="A30:C30"/>
    <mergeCell ref="D30:E34"/>
    <mergeCell ref="A31:C31"/>
    <mergeCell ref="A32:C32"/>
    <mergeCell ref="A33:C33"/>
    <mergeCell ref="A34:C34"/>
  </mergeCells>
  <conditionalFormatting sqref="C20:C27">
    <cfRule type="cellIs" dxfId="1" priority="1" stopIfTrue="1" operator="equal">
      <formula>"OK"</formula>
    </cfRule>
    <cfRule type="cellIs" dxfId="0" priority="2" stopIfTrue="1" operator="equal">
      <formula>"FORA DO LIMITE"</formula>
    </cfRule>
  </conditionalFormatting>
  <pageMargins left="0.511811024" right="0.511811024" top="0.78740157499999996" bottom="0.78740157499999996" header="0.31496062000000002" footer="0.31496062000000002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SERVIÇOS</vt:lpstr>
      <vt:lpstr>'BDI SERVIÇOS'!Area_de_impressao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Menezes Gomes Carneiro</dc:creator>
  <cp:lastModifiedBy>Daniela Cristina Alves de Faria da Silva</cp:lastModifiedBy>
  <cp:lastPrinted>2023-05-16T13:33:26Z</cp:lastPrinted>
  <dcterms:created xsi:type="dcterms:W3CDTF">2023-04-14T19:32:07Z</dcterms:created>
  <dcterms:modified xsi:type="dcterms:W3CDTF">2023-05-16T13:34:11Z</dcterms:modified>
</cp:coreProperties>
</file>