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S:\Gerência de Contratações\LICITACÃO\Licitações\2023\CC 0000.2023 - Obra de reforma no muro do Sesc Carlos Prates\01 - Fase Interna\09 - Edital &amp; Anexos\"/>
    </mc:Choice>
  </mc:AlternateContent>
  <xr:revisionPtr revIDLastSave="0" documentId="8_{858A5CAE-2C11-48A7-A4D9-A4F8A7A1BF1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Orçamento Sintético" sheetId="1" r:id="rId1"/>
  </sheets>
  <definedNames>
    <definedName name="_xlnm._FilterDatabase" localSheetId="0" hidden="1">'Orçamento Sintético'!$A$6:$V$87</definedName>
    <definedName name="_xlnm.Print_Area" localSheetId="0">'Orçamento Sintético'!$I$3:$P$96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11" i="1" l="1"/>
  <c r="V11" i="1" s="1"/>
  <c r="T87" i="1"/>
  <c r="T86" i="1"/>
  <c r="T85" i="1"/>
  <c r="T84" i="1"/>
  <c r="T83" i="1"/>
  <c r="T81" i="1"/>
  <c r="T80" i="1"/>
  <c r="T78" i="1"/>
  <c r="T77" i="1"/>
  <c r="T75" i="1"/>
  <c r="T74" i="1"/>
  <c r="T72" i="1"/>
  <c r="T71" i="1"/>
  <c r="T69" i="1"/>
  <c r="T68" i="1"/>
  <c r="T66" i="1"/>
  <c r="T65" i="1"/>
  <c r="T63" i="1"/>
  <c r="T62" i="1"/>
  <c r="T61" i="1"/>
  <c r="T59" i="1"/>
  <c r="T58" i="1"/>
  <c r="T57" i="1"/>
  <c r="T56" i="1"/>
  <c r="T54" i="1"/>
  <c r="T52" i="1"/>
  <c r="T51" i="1"/>
  <c r="T50" i="1"/>
  <c r="T49" i="1"/>
  <c r="T48" i="1"/>
  <c r="T47" i="1"/>
  <c r="T46" i="1"/>
  <c r="T44" i="1"/>
  <c r="T43" i="1"/>
  <c r="T42" i="1"/>
  <c r="T41" i="1"/>
  <c r="T40" i="1"/>
  <c r="T39" i="1"/>
  <c r="T38" i="1"/>
  <c r="T37" i="1"/>
  <c r="T36" i="1"/>
  <c r="T35" i="1"/>
  <c r="T34" i="1"/>
  <c r="T33" i="1"/>
  <c r="T32" i="1"/>
  <c r="T31" i="1"/>
  <c r="T29" i="1"/>
  <c r="T28" i="1"/>
  <c r="T27" i="1"/>
  <c r="T26" i="1"/>
  <c r="T25" i="1"/>
  <c r="T24" i="1"/>
  <c r="T22" i="1"/>
  <c r="T21" i="1"/>
  <c r="T20" i="1"/>
  <c r="T18" i="1"/>
  <c r="T16" i="1"/>
  <c r="T14" i="1"/>
  <c r="T13" i="1"/>
  <c r="T12" i="1"/>
  <c r="T10" i="1"/>
  <c r="T8" i="1"/>
  <c r="P87" i="1"/>
  <c r="U87" i="1" s="1"/>
  <c r="P86" i="1"/>
  <c r="U86" i="1" s="1"/>
  <c r="P85" i="1"/>
  <c r="U85" i="1" s="1"/>
  <c r="P84" i="1"/>
  <c r="U84" i="1" s="1"/>
  <c r="P83" i="1"/>
  <c r="U83" i="1" s="1"/>
  <c r="P81" i="1"/>
  <c r="U81" i="1" s="1"/>
  <c r="P80" i="1"/>
  <c r="U80" i="1" s="1"/>
  <c r="P78" i="1"/>
  <c r="U78" i="1" s="1"/>
  <c r="P77" i="1"/>
  <c r="U77" i="1" s="1"/>
  <c r="P75" i="1"/>
  <c r="U75" i="1" s="1"/>
  <c r="P74" i="1"/>
  <c r="U74" i="1" s="1"/>
  <c r="P72" i="1"/>
  <c r="U72" i="1" s="1"/>
  <c r="P71" i="1"/>
  <c r="V71" i="1" s="1"/>
  <c r="P69" i="1"/>
  <c r="U69" i="1" s="1"/>
  <c r="P68" i="1"/>
  <c r="U68" i="1" s="1"/>
  <c r="P66" i="1"/>
  <c r="U66" i="1" s="1"/>
  <c r="P65" i="1"/>
  <c r="U65" i="1" s="1"/>
  <c r="P63" i="1"/>
  <c r="V63" i="1" s="1"/>
  <c r="P62" i="1"/>
  <c r="V62" i="1" s="1"/>
  <c r="P61" i="1"/>
  <c r="U61" i="1" s="1"/>
  <c r="P59" i="1"/>
  <c r="V59" i="1" s="1"/>
  <c r="P58" i="1"/>
  <c r="U58" i="1" s="1"/>
  <c r="P57" i="1"/>
  <c r="V57" i="1" s="1"/>
  <c r="P56" i="1"/>
  <c r="U56" i="1" s="1"/>
  <c r="P54" i="1"/>
  <c r="U54" i="1" s="1"/>
  <c r="P52" i="1"/>
  <c r="U52" i="1" s="1"/>
  <c r="P51" i="1"/>
  <c r="U51" i="1" s="1"/>
  <c r="P50" i="1"/>
  <c r="U50" i="1" s="1"/>
  <c r="P49" i="1"/>
  <c r="V49" i="1" s="1"/>
  <c r="P48" i="1"/>
  <c r="V48" i="1" s="1"/>
  <c r="P47" i="1"/>
  <c r="V47" i="1" s="1"/>
  <c r="P46" i="1"/>
  <c r="U46" i="1" s="1"/>
  <c r="P44" i="1"/>
  <c r="V44" i="1" s="1"/>
  <c r="P43" i="1"/>
  <c r="V43" i="1" s="1"/>
  <c r="P42" i="1"/>
  <c r="U42" i="1" s="1"/>
  <c r="P41" i="1"/>
  <c r="V41" i="1" s="1"/>
  <c r="P40" i="1"/>
  <c r="V40" i="1" s="1"/>
  <c r="P39" i="1"/>
  <c r="V39" i="1" s="1"/>
  <c r="P38" i="1"/>
  <c r="V38" i="1" s="1"/>
  <c r="P37" i="1"/>
  <c r="V37" i="1" s="1"/>
  <c r="P36" i="1"/>
  <c r="U36" i="1" s="1"/>
  <c r="P35" i="1"/>
  <c r="V35" i="1" s="1"/>
  <c r="P34" i="1"/>
  <c r="V34" i="1" s="1"/>
  <c r="P33" i="1"/>
  <c r="U33" i="1" s="1"/>
  <c r="P32" i="1"/>
  <c r="U32" i="1" s="1"/>
  <c r="P31" i="1"/>
  <c r="V31" i="1" s="1"/>
  <c r="P29" i="1"/>
  <c r="V29" i="1" s="1"/>
  <c r="P28" i="1"/>
  <c r="U28" i="1" s="1"/>
  <c r="P27" i="1"/>
  <c r="U27" i="1" s="1"/>
  <c r="P26" i="1"/>
  <c r="V26" i="1" s="1"/>
  <c r="P25" i="1"/>
  <c r="V25" i="1" s="1"/>
  <c r="P24" i="1"/>
  <c r="V24" i="1" s="1"/>
  <c r="P22" i="1"/>
  <c r="U22" i="1" s="1"/>
  <c r="P21" i="1"/>
  <c r="U21" i="1" s="1"/>
  <c r="P20" i="1"/>
  <c r="V20" i="1" s="1"/>
  <c r="P18" i="1"/>
  <c r="V18" i="1" s="1"/>
  <c r="P16" i="1"/>
  <c r="U16" i="1" s="1"/>
  <c r="P14" i="1"/>
  <c r="U14" i="1" s="1"/>
  <c r="P13" i="1"/>
  <c r="V13" i="1" s="1"/>
  <c r="P12" i="1"/>
  <c r="V12" i="1" s="1"/>
  <c r="P10" i="1"/>
  <c r="U10" i="1" s="1"/>
  <c r="P8" i="1"/>
  <c r="U8" i="1" s="1"/>
  <c r="S87" i="1"/>
  <c r="R87" i="1"/>
  <c r="Q87" i="1"/>
  <c r="S86" i="1"/>
  <c r="R86" i="1"/>
  <c r="Q86" i="1"/>
  <c r="S85" i="1"/>
  <c r="R85" i="1"/>
  <c r="Q85" i="1"/>
  <c r="S84" i="1"/>
  <c r="R84" i="1"/>
  <c r="Q84" i="1"/>
  <c r="S83" i="1"/>
  <c r="R83" i="1"/>
  <c r="Q83" i="1"/>
  <c r="S81" i="1"/>
  <c r="R81" i="1"/>
  <c r="Q81" i="1"/>
  <c r="S80" i="1"/>
  <c r="R80" i="1"/>
  <c r="Q80" i="1"/>
  <c r="S78" i="1"/>
  <c r="R78" i="1"/>
  <c r="Q78" i="1"/>
  <c r="S77" i="1"/>
  <c r="R77" i="1"/>
  <c r="Q77" i="1"/>
  <c r="S75" i="1"/>
  <c r="R75" i="1"/>
  <c r="Q75" i="1"/>
  <c r="S74" i="1"/>
  <c r="R74" i="1"/>
  <c r="Q74" i="1"/>
  <c r="S72" i="1"/>
  <c r="R72" i="1"/>
  <c r="Q72" i="1"/>
  <c r="S71" i="1"/>
  <c r="R71" i="1"/>
  <c r="Q71" i="1"/>
  <c r="S69" i="1"/>
  <c r="R69" i="1"/>
  <c r="Q69" i="1"/>
  <c r="S68" i="1"/>
  <c r="R68" i="1"/>
  <c r="Q68" i="1"/>
  <c r="S66" i="1"/>
  <c r="R66" i="1"/>
  <c r="Q66" i="1"/>
  <c r="S65" i="1"/>
  <c r="R65" i="1"/>
  <c r="Q65" i="1"/>
  <c r="S63" i="1"/>
  <c r="R63" i="1"/>
  <c r="Q63" i="1"/>
  <c r="S62" i="1"/>
  <c r="R62" i="1"/>
  <c r="Q62" i="1"/>
  <c r="S61" i="1"/>
  <c r="R61" i="1"/>
  <c r="Q61" i="1"/>
  <c r="S59" i="1"/>
  <c r="R59" i="1"/>
  <c r="Q59" i="1"/>
  <c r="S58" i="1"/>
  <c r="R58" i="1"/>
  <c r="Q58" i="1"/>
  <c r="S57" i="1"/>
  <c r="R57" i="1"/>
  <c r="Q57" i="1"/>
  <c r="S56" i="1"/>
  <c r="R56" i="1"/>
  <c r="Q56" i="1"/>
  <c r="S54" i="1"/>
  <c r="R54" i="1"/>
  <c r="Q54" i="1"/>
  <c r="S52" i="1"/>
  <c r="R52" i="1"/>
  <c r="Q52" i="1"/>
  <c r="S51" i="1"/>
  <c r="R51" i="1"/>
  <c r="Q51" i="1"/>
  <c r="S50" i="1"/>
  <c r="R50" i="1"/>
  <c r="Q50" i="1"/>
  <c r="S49" i="1"/>
  <c r="R49" i="1"/>
  <c r="Q49" i="1"/>
  <c r="S48" i="1"/>
  <c r="R48" i="1"/>
  <c r="Q48" i="1"/>
  <c r="S47" i="1"/>
  <c r="R47" i="1"/>
  <c r="Q47" i="1"/>
  <c r="S46" i="1"/>
  <c r="R46" i="1"/>
  <c r="Q46" i="1"/>
  <c r="S44" i="1"/>
  <c r="R44" i="1"/>
  <c r="Q44" i="1"/>
  <c r="S43" i="1"/>
  <c r="R43" i="1"/>
  <c r="Q43" i="1"/>
  <c r="S42" i="1"/>
  <c r="R42" i="1"/>
  <c r="Q42" i="1"/>
  <c r="S41" i="1"/>
  <c r="R41" i="1"/>
  <c r="Q41" i="1"/>
  <c r="S40" i="1"/>
  <c r="R40" i="1"/>
  <c r="Q40" i="1"/>
  <c r="S39" i="1"/>
  <c r="R39" i="1"/>
  <c r="Q39" i="1"/>
  <c r="S38" i="1"/>
  <c r="R38" i="1"/>
  <c r="Q38" i="1"/>
  <c r="S37" i="1"/>
  <c r="R37" i="1"/>
  <c r="Q37" i="1"/>
  <c r="S36" i="1"/>
  <c r="R36" i="1"/>
  <c r="Q36" i="1"/>
  <c r="S35" i="1"/>
  <c r="R35" i="1"/>
  <c r="Q35" i="1"/>
  <c r="U34" i="1"/>
  <c r="S34" i="1"/>
  <c r="R34" i="1"/>
  <c r="Q34" i="1"/>
  <c r="S33" i="1"/>
  <c r="R33" i="1"/>
  <c r="Q33" i="1"/>
  <c r="S32" i="1"/>
  <c r="R32" i="1"/>
  <c r="Q32" i="1"/>
  <c r="S31" i="1"/>
  <c r="R31" i="1"/>
  <c r="Q31" i="1"/>
  <c r="S29" i="1"/>
  <c r="R29" i="1"/>
  <c r="Q29" i="1"/>
  <c r="S28" i="1"/>
  <c r="R28" i="1"/>
  <c r="Q28" i="1"/>
  <c r="S27" i="1"/>
  <c r="R27" i="1"/>
  <c r="Q27" i="1"/>
  <c r="S26" i="1"/>
  <c r="R26" i="1"/>
  <c r="Q26" i="1"/>
  <c r="S25" i="1"/>
  <c r="R25" i="1"/>
  <c r="Q25" i="1"/>
  <c r="U24" i="1"/>
  <c r="S24" i="1"/>
  <c r="R24" i="1"/>
  <c r="Q24" i="1"/>
  <c r="S22" i="1"/>
  <c r="R22" i="1"/>
  <c r="Q22" i="1"/>
  <c r="S21" i="1"/>
  <c r="R21" i="1"/>
  <c r="Q21" i="1"/>
  <c r="S20" i="1"/>
  <c r="R20" i="1"/>
  <c r="Q20" i="1"/>
  <c r="S18" i="1"/>
  <c r="R18" i="1"/>
  <c r="Q18" i="1"/>
  <c r="S16" i="1"/>
  <c r="R16" i="1"/>
  <c r="Q16" i="1"/>
  <c r="S14" i="1"/>
  <c r="R14" i="1"/>
  <c r="Q14" i="1"/>
  <c r="S13" i="1"/>
  <c r="R13" i="1"/>
  <c r="Q13" i="1"/>
  <c r="S12" i="1"/>
  <c r="R12" i="1"/>
  <c r="Q12" i="1"/>
  <c r="S11" i="1"/>
  <c r="R11" i="1"/>
  <c r="Q11" i="1"/>
  <c r="S10" i="1"/>
  <c r="R10" i="1"/>
  <c r="Q10" i="1"/>
  <c r="S8" i="1"/>
  <c r="R8" i="1"/>
  <c r="Q8" i="1"/>
  <c r="T11" i="1" l="1"/>
  <c r="V69" i="1"/>
  <c r="U31" i="1"/>
  <c r="V22" i="1"/>
  <c r="V28" i="1"/>
  <c r="U37" i="1"/>
  <c r="U38" i="1"/>
  <c r="V32" i="1"/>
  <c r="U44" i="1"/>
  <c r="U41" i="1"/>
  <c r="U18" i="1"/>
  <c r="V21" i="1"/>
  <c r="V27" i="1"/>
  <c r="U29" i="1"/>
  <c r="V33" i="1"/>
  <c r="V36" i="1"/>
  <c r="V42" i="1"/>
  <c r="U43" i="1"/>
  <c r="V46" i="1"/>
  <c r="V50" i="1"/>
  <c r="V51" i="1"/>
  <c r="V52" i="1"/>
  <c r="V54" i="1"/>
  <c r="V56" i="1"/>
  <c r="V58" i="1"/>
  <c r="U59" i="1"/>
  <c r="V61" i="1"/>
  <c r="U63" i="1"/>
  <c r="V65" i="1"/>
  <c r="V66" i="1"/>
  <c r="V68" i="1"/>
  <c r="V72" i="1"/>
  <c r="V74" i="1"/>
  <c r="V75" i="1"/>
  <c r="V77" i="1"/>
  <c r="V78" i="1"/>
  <c r="V80" i="1"/>
  <c r="V81" i="1"/>
  <c r="V83" i="1"/>
  <c r="V84" i="1"/>
  <c r="V85" i="1"/>
  <c r="V87" i="1"/>
  <c r="V86" i="1"/>
  <c r="V16" i="1"/>
  <c r="V14" i="1"/>
  <c r="U13" i="1"/>
  <c r="V10" i="1"/>
  <c r="O89" i="1"/>
  <c r="O91" i="1" s="1"/>
  <c r="V8" i="1"/>
  <c r="U48" i="1"/>
  <c r="U71" i="1"/>
  <c r="U62" i="1"/>
  <c r="U57" i="1"/>
  <c r="U49" i="1"/>
  <c r="U47" i="1"/>
  <c r="U39" i="1"/>
  <c r="U40" i="1"/>
  <c r="U35" i="1"/>
  <c r="U25" i="1"/>
  <c r="U26" i="1"/>
  <c r="U20" i="1"/>
  <c r="U11" i="1"/>
  <c r="U12" i="1"/>
</calcChain>
</file>

<file path=xl/sharedStrings.xml><?xml version="1.0" encoding="utf-8"?>
<sst xmlns="http://schemas.openxmlformats.org/spreadsheetml/2006/main" count="744" uniqueCount="249">
  <si>
    <r>
      <rPr>
        <sz val="11"/>
        <rFont val="Arial"/>
        <family val="2"/>
      </rPr>
      <t>▼</t>
    </r>
    <r>
      <rPr>
        <sz val="11"/>
        <rFont val="Arial"/>
        <family val="1"/>
      </rPr>
      <t xml:space="preserve"> Preencher com o valor do B.D.I.</t>
    </r>
  </si>
  <si>
    <r>
      <rPr>
        <sz val="11"/>
        <rFont val="Arial"/>
        <family val="2"/>
      </rPr>
      <t>▼</t>
    </r>
    <r>
      <rPr>
        <sz val="9.9"/>
        <rFont val="Arial"/>
        <family val="1"/>
      </rPr>
      <t xml:space="preserve"> </t>
    </r>
    <r>
      <rPr>
        <sz val="11"/>
        <rFont val="Arial"/>
        <family val="1"/>
      </rPr>
      <t>Preencher com os valores unitários</t>
    </r>
  </si>
  <si>
    <r>
      <t xml:space="preserve">▼ </t>
    </r>
    <r>
      <rPr>
        <sz val="11"/>
        <rFont val="Arial"/>
        <family val="1"/>
      </rPr>
      <t xml:space="preserve"> Área de impressão para fins de formalização da proposta  </t>
    </r>
    <r>
      <rPr>
        <sz val="11"/>
        <rFont val="Arial"/>
        <family val="2"/>
      </rPr>
      <t>▼</t>
    </r>
  </si>
  <si>
    <t>Obra</t>
  </si>
  <si>
    <t>B.D.I.</t>
  </si>
  <si>
    <t>Reforma de muro divisório para Unidade Sesc Carlos Prates</t>
  </si>
  <si>
    <t>24,85%</t>
  </si>
  <si>
    <t>XX,XX%</t>
  </si>
  <si>
    <t>Orçamento Sesc</t>
  </si>
  <si>
    <r>
      <t xml:space="preserve">Orçamento </t>
    </r>
    <r>
      <rPr>
        <b/>
        <sz val="11"/>
        <rFont val="Arial"/>
        <family val="2"/>
      </rPr>
      <t>nome da empresa</t>
    </r>
  </si>
  <si>
    <t>Requisitos de conferência</t>
  </si>
  <si>
    <t>Item</t>
  </si>
  <si>
    <t>Código</t>
  </si>
  <si>
    <t>Banco</t>
  </si>
  <si>
    <t>Descrição</t>
  </si>
  <si>
    <t>Und</t>
  </si>
  <si>
    <t>Quant.</t>
  </si>
  <si>
    <t>Valor Unit com BDI</t>
  </si>
  <si>
    <t>Total</t>
  </si>
  <si>
    <t>% propostas x referência (MAIOR 70%)</t>
  </si>
  <si>
    <t xml:space="preserve"> 1 </t>
  </si>
  <si>
    <t>SERVIÇOS TÉCNICOS</t>
  </si>
  <si>
    <t xml:space="preserve"> 1.1 </t>
  </si>
  <si>
    <t xml:space="preserve"> 01.12.05 </t>
  </si>
  <si>
    <t>SUDECAP</t>
  </si>
  <si>
    <t>VISTORIA CAUTELAR - 2001M2 &lt; ÁREA CONSTRUÍDA &lt;= 7000M2</t>
  </si>
  <si>
    <t>UN</t>
  </si>
  <si>
    <t xml:space="preserve"> 2 </t>
  </si>
  <si>
    <t>INSTALAÇÕES PROVISÓRIAS E CANTEIRO DE OBRAS</t>
  </si>
  <si>
    <t xml:space="preserve"> 2.1 </t>
  </si>
  <si>
    <t xml:space="preserve"> SESC-CAN-034 </t>
  </si>
  <si>
    <t>Próprio</t>
  </si>
  <si>
    <t>PLACA DE OBRA EM CHAPA DE ACO GALVANIZADO</t>
  </si>
  <si>
    <t>m²</t>
  </si>
  <si>
    <t xml:space="preserve"> 2.2 </t>
  </si>
  <si>
    <t xml:space="preserve"> 98459 </t>
  </si>
  <si>
    <t>SINAPI</t>
  </si>
  <si>
    <t>TAPUME COM TELHA METÁLICA. AF_05/2018</t>
  </si>
  <si>
    <t xml:space="preserve"> 2.3 </t>
  </si>
  <si>
    <t xml:space="preserve"> SESC-CAN-001 </t>
  </si>
  <si>
    <t>ISOLAMENTO DE OBRA COM TELA PLASTICA EM POLIETILENO - FORNECIMENTO E INSTALAÇÃO</t>
  </si>
  <si>
    <t xml:space="preserve"> 2.4 </t>
  </si>
  <si>
    <t xml:space="preserve"> SESC-CAN-061 </t>
  </si>
  <si>
    <t>BARRACÃO DE OBRA PARA REFEITÓRIO TIPO-I, ÁREA INTERNA 18,15M2, EM CHAPA DE COMPENSADO RESINADO (OBRA DE MÉDIO PORTE, EFETIVO DE 30 A 60 HOMENS), PADRÃO DER-MG</t>
  </si>
  <si>
    <t>un</t>
  </si>
  <si>
    <t xml:space="preserve"> 2.5 </t>
  </si>
  <si>
    <t xml:space="preserve"> SESC-CAN-062 </t>
  </si>
  <si>
    <t>BARRACÃO DE OBRA PARA DEPÓSITO E FERRAMENTARIA TIPO-I, ÁREA INTERNA 14,52M2, EM CHAPA DE COMPENSADO RESINADO, INCLUSIVE MOBILIÁRIO (OBRA DE PEQUENO PORTE, EFETIVO ATÉ 30 HOMENS), PADRÃO DER-MG</t>
  </si>
  <si>
    <t xml:space="preserve"> 3 </t>
  </si>
  <si>
    <t>MOBILIZAÇÃO E DESMOBILIZAÇÃO</t>
  </si>
  <si>
    <t xml:space="preserve"> 3.1 </t>
  </si>
  <si>
    <t xml:space="preserve"> SESC-MOB-002 </t>
  </si>
  <si>
    <t>MOBILIZAÇÃO E DESMOBILIZAÇÃO DE OBRA</t>
  </si>
  <si>
    <t xml:space="preserve"> 4 </t>
  </si>
  <si>
    <t>ADMINISTRAÇÃO LOCAL</t>
  </si>
  <si>
    <t xml:space="preserve"> 4.1 </t>
  </si>
  <si>
    <t xml:space="preserve"> SESC-ADM-001 </t>
  </si>
  <si>
    <t xml:space="preserve"> 5 </t>
  </si>
  <si>
    <t>EQUIPAMENTOS</t>
  </si>
  <si>
    <t xml:space="preserve"> 5.1 </t>
  </si>
  <si>
    <t xml:space="preserve"> SESC-EQP-018 </t>
  </si>
  <si>
    <t>LOCAÇÃO DE ANDAIME TIPO FACHADEIRO</t>
  </si>
  <si>
    <t>M²XMÊS</t>
  </si>
  <si>
    <t xml:space="preserve"> 5.2 </t>
  </si>
  <si>
    <t xml:space="preserve"> 97063 </t>
  </si>
  <si>
    <t>MONTAGEM E DESMONTAGEM DE ANDAIME MODULAR FACHADEIRO, COM PISO METÁLICO, PARA EDIFICAÇÕES COM MÚLTIPLOS PAVIMENTOS (EXCLUSIVE ANDAIME E LIMPEZA). AF_11/2017</t>
  </si>
  <si>
    <t xml:space="preserve"> 5.3 </t>
  </si>
  <si>
    <t xml:space="preserve"> 97062 </t>
  </si>
  <si>
    <t>COLOCAÇÃO DE TELA EM ANDAIME FACHADEIRO. AF_11/2017</t>
  </si>
  <si>
    <t xml:space="preserve"> 6 </t>
  </si>
  <si>
    <t>SERVIÇOS PRELIMINARES / INFRAESTRUTURA</t>
  </si>
  <si>
    <t xml:space="preserve"> 6.1 </t>
  </si>
  <si>
    <t xml:space="preserve"> 97625 </t>
  </si>
  <si>
    <t>DEMOLIÇÃO DE ALVENARIA PARA QUALQUER TIPO DE BLOCO, DE FORMA MECANIZADA, SEM REAPROVEITAMENTO. AF_12/2017</t>
  </si>
  <si>
    <t>m³</t>
  </si>
  <si>
    <t xml:space="preserve"> 6.2 </t>
  </si>
  <si>
    <t xml:space="preserve"> 97622 </t>
  </si>
  <si>
    <t>DEMOLIÇÃO DE ALVENARIA DE BLOCO FURADO, DE FORMA MANUAL, SEM REAPROVEITAMENTO. AF_12/2017</t>
  </si>
  <si>
    <t xml:space="preserve"> 6.3 </t>
  </si>
  <si>
    <t xml:space="preserve"> 97631 </t>
  </si>
  <si>
    <t>DEMOLIÇÃO DE ARGAMASSAS, DE FORMA MANUAL, SEM REAPROVEITAMENTO. AF_12/2017</t>
  </si>
  <si>
    <t xml:space="preserve"> 6.4 </t>
  </si>
  <si>
    <t xml:space="preserve"> 97627 </t>
  </si>
  <si>
    <t>DEMOLIÇÃO DE PILARES E VIGAS EM CONCRETO ARMADO, DE FORMA MECANIZADA COM MARTELETE, SEM REAPROVEITAMENTO. AF_12/2017</t>
  </si>
  <si>
    <t xml:space="preserve"> 6.5 </t>
  </si>
  <si>
    <t xml:space="preserve"> 02.29.01 </t>
  </si>
  <si>
    <t>CAÇAMBA 5m³</t>
  </si>
  <si>
    <t>VG</t>
  </si>
  <si>
    <t xml:space="preserve"> 6.6 </t>
  </si>
  <si>
    <t xml:space="preserve"> 99059 </t>
  </si>
  <si>
    <t>LOCACAO CONVENCIONAL DE OBRA, UTILIZANDO GABARITO DE TÁBUAS CORRIDAS PONTALETADAS A CADA 2,00M -  2 UTILIZAÇÕES. AF_10/2018</t>
  </si>
  <si>
    <t>M</t>
  </si>
  <si>
    <t xml:space="preserve"> 7 </t>
  </si>
  <si>
    <t>FUNDAÇÕES E CONTENÇÕES</t>
  </si>
  <si>
    <t xml:space="preserve"> 7.1 </t>
  </si>
  <si>
    <t xml:space="preserve"> SESC-FUN-042 </t>
  </si>
  <si>
    <t>ESCAVAÇÃO MANUAL DE TUBULÃO A CÉU ABERTO, INCLUSIVE DESCARGA LATERAL</t>
  </si>
  <si>
    <t xml:space="preserve"> 7.2 </t>
  </si>
  <si>
    <t xml:space="preserve"> 92760 </t>
  </si>
  <si>
    <t>ARMAÇÃO DE PILAR OU VIGA DE ESTRUTURA CONVENCIONAL DE CONCRETO ARMADO UTILIZANDO AÇO CA-50 DE 6,3 MM - MONTAGEM. AF_06/2022</t>
  </si>
  <si>
    <t>KG</t>
  </si>
  <si>
    <t xml:space="preserve"> 7.3 </t>
  </si>
  <si>
    <t xml:space="preserve"> 92763 </t>
  </si>
  <si>
    <t>ARMAÇÃO DE PILAR OU VIGA DE ESTRUTURA CONVENCIONAL DE CONCRETO ARMADO UTILIZANDO AÇO CA-50 DE 12,5 MM - MONTAGEM. AF_06/2022</t>
  </si>
  <si>
    <t xml:space="preserve"> 7.4 </t>
  </si>
  <si>
    <t xml:space="preserve"> 103672 </t>
  </si>
  <si>
    <t>CONCRETAGEM DE PILARES, FCK = 25 MPA, COM USO DE BOMBA - LANÇAMENTO, ADENSAMENTO E ACABAMENTO. AF_02/2022</t>
  </si>
  <si>
    <t xml:space="preserve"> 7.5 </t>
  </si>
  <si>
    <t xml:space="preserve"> 96527 </t>
  </si>
  <si>
    <t>ESCAVAÇÃO MANUAL DE VALA PARA VIGA BALDRAME (INCLUINDO ESCAVAÇÃO PARA COLOCAÇÃO DE FÔRMAS). AF_06/2017</t>
  </si>
  <si>
    <t xml:space="preserve"> 7.6 </t>
  </si>
  <si>
    <t xml:space="preserve"> 92759 </t>
  </si>
  <si>
    <t>ARMAÇÃO DE PILAR OU VIGA DE ESTRUTURA CONVENCIONAL DE CONCRETO ARMADO UTILIZANDO AÇO CA-60 DE 5,0 MM - MONTAGEM. AF_06/2022</t>
  </si>
  <si>
    <t xml:space="preserve"> 7.7 </t>
  </si>
  <si>
    <t xml:space="preserve"> 7.8 </t>
  </si>
  <si>
    <t xml:space="preserve"> 92761 </t>
  </si>
  <si>
    <t>ARMAÇÃO DE PILAR OU VIGA DE ESTRUTURA CONVENCIONAL DE CONCRETO ARMADO UTILIZANDO AÇO CA-50 DE 8,0 MM - MONTAGEM. AF_06/2022</t>
  </si>
  <si>
    <t xml:space="preserve"> 7.9 </t>
  </si>
  <si>
    <t xml:space="preserve"> 92762 </t>
  </si>
  <si>
    <t>ARMAÇÃO DE PILAR OU VIGA DE ESTRUTURA CONVENCIONAL DE CONCRETO ARMADO UTILIZANDO AÇO CA-50 DE 10,0 MM - MONTAGEM. AF_06/2022</t>
  </si>
  <si>
    <t xml:space="preserve"> 7.10 </t>
  </si>
  <si>
    <t xml:space="preserve"> 7.11 </t>
  </si>
  <si>
    <t xml:space="preserve"> 96539 </t>
  </si>
  <si>
    <t>FABRICAÇÃO, MONTAGEM E DESMONTAGEM DE FÔRMA PARA VIGA BALDRAME, EM CHAPA DE MADEIRA COMPENSADA RESINADA, E=17 MM, 2 UTILIZAÇÕES. AF_06/2017</t>
  </si>
  <si>
    <t xml:space="preserve"> 7.12 </t>
  </si>
  <si>
    <t xml:space="preserve"> 7.13 </t>
  </si>
  <si>
    <t xml:space="preserve"> SESC-VED-025 </t>
  </si>
  <si>
    <t>ALVENARIA DE BLOCO DE CONCRETO CHEIO SEM ARMAÇÃO, EM CONCRETO COM FCK DE 20MPA , ESP. 14CM, PARA REVESTIMENTO, INCLUSIVE ARGAMASSA PARA ASSENTAMENTO (DETALHE D - CADERNO SEDS)</t>
  </si>
  <si>
    <t xml:space="preserve"> 7.14 </t>
  </si>
  <si>
    <t xml:space="preserve"> 93382 </t>
  </si>
  <si>
    <t>REATERRO MANUAL DE VALAS COM COMPACTAÇÃO MECANIZADA. AF_04/2016</t>
  </si>
  <si>
    <t xml:space="preserve"> 8 </t>
  </si>
  <si>
    <t>ESTRUTURA</t>
  </si>
  <si>
    <t xml:space="preserve"> 8.1 </t>
  </si>
  <si>
    <t xml:space="preserve"> 8.2 </t>
  </si>
  <si>
    <t xml:space="preserve"> 8.3 </t>
  </si>
  <si>
    <t xml:space="preserve"> 8.4 </t>
  </si>
  <si>
    <t xml:space="preserve"> 8.5 </t>
  </si>
  <si>
    <t xml:space="preserve"> 92415 </t>
  </si>
  <si>
    <t>MONTAGEM E DESMONTAGEM DE FÔRMA DE PILARES RETANGULARES E ESTRUTURAS SIMILARES, PÉ-DIREITO SIMPLES, EM CHAPA DE MADEIRA COMPENSADA RESINADA, 2 UTILIZAÇÕES. AF_09/2020</t>
  </si>
  <si>
    <t xml:space="preserve"> 8.6 </t>
  </si>
  <si>
    <t xml:space="preserve"> 94971 </t>
  </si>
  <si>
    <t>CONCRETO FCK = 25MPA, TRAÇO 1:2,3:2,7 (EM MASSA SECA DE CIMENTO/ AREIA MÉDIA/ BRITA 1) - PREPARO MECÂNICO COM BETONEIRA 600 L. AF_05/2021</t>
  </si>
  <si>
    <t xml:space="preserve"> 8.7 </t>
  </si>
  <si>
    <t xml:space="preserve"> 103670 </t>
  </si>
  <si>
    <t>LANÇAMENTO COM USO DE BALDES, ADENSAMENTO E ACABAMENTO DE CONCRETO EM ESTRUTURAS. AF_02/2022</t>
  </si>
  <si>
    <t xml:space="preserve"> 9 </t>
  </si>
  <si>
    <t>ENSAIOS</t>
  </si>
  <si>
    <t xml:space="preserve"> 9.1 </t>
  </si>
  <si>
    <t xml:space="preserve"> ED-49546 </t>
  </si>
  <si>
    <t>SETOP</t>
  </si>
  <si>
    <t>ENSAIO DE RESISTENCIA A COMPRESSAO SIMPLES - CONCRETO</t>
  </si>
  <si>
    <t>U</t>
  </si>
  <si>
    <t xml:space="preserve"> 10 </t>
  </si>
  <si>
    <t>ALVENARIAS E VEDAÇÕES</t>
  </si>
  <si>
    <t xml:space="preserve"> 10.1 </t>
  </si>
  <si>
    <t xml:space="preserve"> 103324 </t>
  </si>
  <si>
    <t>ALVENARIA DE VEDAÇÃO DE BLOCOS CERÂMICOS FURADOS NA VERTICAL DE 14X19X39 CM (ESPESSURA 14 CM) E ARGAMASSA DE ASSENTAMENTO COM PREPARO EM BETONEIRA. AF_12/2021</t>
  </si>
  <si>
    <t xml:space="preserve"> 10.2 </t>
  </si>
  <si>
    <t xml:space="preserve"> SESC-DRE-080 </t>
  </si>
  <si>
    <t>CANALETA PARA DRENAGEM, EM CONCRETO COM FCK 15MPA, MOLDADA IN LOCO, SEÇÃO 20X20CM, FORMA EM CONTRA BARRANCO, EXCLUSIVE TAMPA, INCLUSIVE ESCAVAÇÃO, REATERRO COM TRANSPORTE E RETIRADA DO MATERIAL ESCAVADO (EM CAÇAMBA)</t>
  </si>
  <si>
    <t>m</t>
  </si>
  <si>
    <t xml:space="preserve"> 10.3 </t>
  </si>
  <si>
    <t xml:space="preserve"> 93187 </t>
  </si>
  <si>
    <t>VERGA MOLDADA IN LOCO EM CONCRETO PARA JANELAS COM MAIS DE 1,5 M DE VÃO. AF_03/2016</t>
  </si>
  <si>
    <t xml:space="preserve"> 10.4 </t>
  </si>
  <si>
    <t xml:space="preserve"> SESC-URB-52 </t>
  </si>
  <si>
    <t>CHAPEU DE MURO PADRAO SUCECAP</t>
  </si>
  <si>
    <t xml:space="preserve"> 11 </t>
  </si>
  <si>
    <t>REVESTIMENTOS</t>
  </si>
  <si>
    <t xml:space="preserve"> 11.1 </t>
  </si>
  <si>
    <t xml:space="preserve"> 87894 </t>
  </si>
  <si>
    <t>CHAPISCO APLICADO EM ALVENARIA (SEM PRESENÇA DE VÃOS) E ESTRUTURAS DE CONCRETO DE FACHADA, COM COLHER DE PEDREIRO.  ARGAMASSA TRAÇO 1:3 COM PREPARO EM BETONEIRA 400L. AF_10/2022</t>
  </si>
  <si>
    <t xml:space="preserve"> 11.2 </t>
  </si>
  <si>
    <t xml:space="preserve"> 87797 </t>
  </si>
  <si>
    <t>EMBOÇO OU MASSA ÚNICA EM ARGAMASSA TRAÇO 1:2:8, PREPARO MECÂNICO COM BETONEIRA 400 L, APLICADA MANUALMENTE EM PANOS CEGOS DE FACHADA (SEM PRESENÇA DE VÃOS), ESPESSURA DE 35 MM. AF_08/2022</t>
  </si>
  <si>
    <t xml:space="preserve"> 11.3 </t>
  </si>
  <si>
    <t xml:space="preserve"> 94992 </t>
  </si>
  <si>
    <t>EXECUÇÃO DE PASSEIO (CALÇADA) OU PISO DE CONCRETO COM CONCRETO MOLDADO IN LOCO, FEITO EM OBRA, ACABAMENTO CONVENCIONAL, ESPESSURA 6 CM, ARMADO. AF_08/2022</t>
  </si>
  <si>
    <t xml:space="preserve"> 12 </t>
  </si>
  <si>
    <t>ESQUADRIAS</t>
  </si>
  <si>
    <t xml:space="preserve"> 12.1 </t>
  </si>
  <si>
    <t xml:space="preserve"> 102177 </t>
  </si>
  <si>
    <t>INSTALAÇÃO DE VIDRO LAMINADO, E = 12 MM (4+4+4), ENCAIXADO EM PERFIL U. AF_01/2021_PS</t>
  </si>
  <si>
    <t xml:space="preserve"> 12.2 </t>
  </si>
  <si>
    <t xml:space="preserve"> 101965 </t>
  </si>
  <si>
    <t>PEITORIL LINEAR EM GRANITO OU MÁRMORE, L = 15CM, COMPRIMENTO DE ATÉ 2M, ASSENTADO COM ARGAMASSA 1:6 COM ADITIVO. AF_11/2020</t>
  </si>
  <si>
    <t xml:space="preserve"> 13 </t>
  </si>
  <si>
    <t>DRENAGEM</t>
  </si>
  <si>
    <t xml:space="preserve"> 13.1 </t>
  </si>
  <si>
    <t xml:space="preserve"> 90441 </t>
  </si>
  <si>
    <t>FURO EM CONCRETO PARA DIÂMETROS MAIORES QUE 75 MM. AF_05/2015</t>
  </si>
  <si>
    <t xml:space="preserve"> 13.2 </t>
  </si>
  <si>
    <t xml:space="preserve"> 102725 </t>
  </si>
  <si>
    <t>DRENO BARBACÃ, DN 75 MM, COM MATERIAL DRENANTE. AF_07/2021</t>
  </si>
  <si>
    <t xml:space="preserve"> 14 </t>
  </si>
  <si>
    <t>RECUPERAÇÃO ESTRUTURAL</t>
  </si>
  <si>
    <t xml:space="preserve"> 14.1 </t>
  </si>
  <si>
    <t xml:space="preserve"> SESC-VED-048 </t>
  </si>
  <si>
    <t>COSTURA DE TRINCA COM GRAMPO, BARRA DE AÇO CA-60 Ø4,2MM, COMPRIMENTO TOTAL 40CM, ESPAÇAMENTO DE 10CM, INCLUSIVE CORTE, DOBRA E ARGAMASSA, TRAÇO 1:4 (CIMENTO E AREIA), PREPARO MECÂNICO</t>
  </si>
  <si>
    <t xml:space="preserve"> 14.2 </t>
  </si>
  <si>
    <t xml:space="preserve"> 98575 </t>
  </si>
  <si>
    <t>TRATAMENTO DE JUNTA DE DILATAÇÃO, COM TARUGO DE POLIETILENO E SELANTE PU, INCLUSO PREENCHIMENTO COM ESPUMA EXPANSIVA PU. AF_06/2018</t>
  </si>
  <si>
    <t xml:space="preserve"> 15 </t>
  </si>
  <si>
    <t>PINTURA</t>
  </si>
  <si>
    <t xml:space="preserve"> 15.1 </t>
  </si>
  <si>
    <t xml:space="preserve"> 88415 </t>
  </si>
  <si>
    <t>APLICAÇÃO MANUAL DE FUNDO SELADOR ACRÍLICO EM PAREDES EXTERNAS DE CASAS. AF_06/2014</t>
  </si>
  <si>
    <t xml:space="preserve"> 15.2 </t>
  </si>
  <si>
    <t xml:space="preserve"> 88423 </t>
  </si>
  <si>
    <t>APLICAÇÃO MANUAL DE PINTURA COM TINTA TEXTURIZADA ACRÍLICA EM PAREDES EXTERNAS DE CASAS, UMA COR. AF_06/2014</t>
  </si>
  <si>
    <t xml:space="preserve"> 16 </t>
  </si>
  <si>
    <t>PAISAGISMO</t>
  </si>
  <si>
    <t xml:space="preserve"> 16.1 </t>
  </si>
  <si>
    <t xml:space="preserve"> 98504 </t>
  </si>
  <si>
    <t>PLANTIO DE GRAMA BATATAIS EM PLACAS. AF_05/2018</t>
  </si>
  <si>
    <t xml:space="preserve"> 16.2 </t>
  </si>
  <si>
    <t xml:space="preserve"> 98520 </t>
  </si>
  <si>
    <t>APLICAÇÃO DE ADUBO EM SOLO. AF_05/2018</t>
  </si>
  <si>
    <t xml:space="preserve"> 17 </t>
  </si>
  <si>
    <t>LIMPEZA FINAL DE OBRA</t>
  </si>
  <si>
    <t xml:space="preserve"> 17.1 </t>
  </si>
  <si>
    <t xml:space="preserve"> SESC-LIP-001 </t>
  </si>
  <si>
    <t xml:space="preserve"> 17.2 </t>
  </si>
  <si>
    <t xml:space="preserve"> 18 </t>
  </si>
  <si>
    <t>SINALIZAÇÃO E DESVIO DE TRÁFEGO</t>
  </si>
  <si>
    <t xml:space="preserve"> 18.1 </t>
  </si>
  <si>
    <t xml:space="preserve"> SESC-PROJ-002 </t>
  </si>
  <si>
    <t>PROJETO DE SINALIZAÇAO / DESVIO</t>
  </si>
  <si>
    <t>KM</t>
  </si>
  <si>
    <t xml:space="preserve"> 18.2 </t>
  </si>
  <si>
    <t xml:space="preserve"> SESC-URB-050 </t>
  </si>
  <si>
    <t>CONE EM PVC H= 75 CM</t>
  </si>
  <si>
    <t xml:space="preserve"> 18.3 </t>
  </si>
  <si>
    <t xml:space="preserve"> SESC-URB-049 </t>
  </si>
  <si>
    <t>PLACA 0,50X0,50M DUPLA FACE CH.GALV.22 EM CAVALETE</t>
  </si>
  <si>
    <t>UNMES</t>
  </si>
  <si>
    <t xml:space="preserve"> 18.4 </t>
  </si>
  <si>
    <t xml:space="preserve"> SESC-URB-041 </t>
  </si>
  <si>
    <t>SINALIZAÇÃO DE TRÂNSITO COM BARREIRAS</t>
  </si>
  <si>
    <t xml:space="preserve"> 18.5 </t>
  </si>
  <si>
    <t xml:space="preserve"> SESC-URB-042 </t>
  </si>
  <si>
    <t>ORIENTADOR DE TRÂNSITO PARA OPERAÇÃO DE PARE E SIGA (DIURNO)</t>
  </si>
  <si>
    <t>MES</t>
  </si>
  <si>
    <t>Total Geral</t>
  </si>
  <si>
    <t>OBS: O proponente/licitante deverá verificar se há, após preenchimento, divergências nos requisitos de conferencia que demandem adequação antes do envio da proposta formal, visando a regularidade da proposta junto ao processo.</t>
  </si>
  <si>
    <t>Diferença (Desconto)</t>
  </si>
  <si>
    <t>Os valores unitários e totais propostos devem constar limitados ao valor de referência, quando disponibilizado planilha de referência. No caso de valores inferiores a 70% dos valores unitários e totais do preço de referências, poderão ser objeto de diligências para comprovação da exequibilidade ds preços ofertados.</t>
  </si>
  <si>
    <t>______________________________________________________________________
Nome do responsável pelo preenchimento
Cargo / função
Nome da empresa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</si>
</sst>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R$&quot;\ #,##0.00"/>
  </numFmts>
  <fonts count="11" x14ac:knownFonts="1">
    <font>
      <sz val="11"/>
      <name val="Arial"/>
      <family val="1"/>
    </font>
    <font>
      <b/>
      <sz val="11"/>
      <name val="Arial"/>
      <family val="1"/>
    </font>
    <font>
      <b/>
      <sz val="10"/>
      <color rgb="FF000000"/>
      <name val="Arial"/>
      <family val="1"/>
    </font>
    <font>
      <sz val="10"/>
      <color rgb="FF000000"/>
      <name val="Arial"/>
      <family val="1"/>
    </font>
    <font>
      <sz val="10"/>
      <name val="Arial"/>
      <family val="1"/>
    </font>
    <font>
      <b/>
      <sz val="10"/>
      <name val="Arial"/>
      <family val="1"/>
    </font>
    <font>
      <sz val="11"/>
      <name val="Arial"/>
      <family val="1"/>
    </font>
    <font>
      <b/>
      <sz val="11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sz val="9.9"/>
      <name val="Arial"/>
      <family val="1"/>
    </font>
  </fonts>
  <fills count="9">
    <fill>
      <patternFill patternType="none"/>
    </fill>
    <fill>
      <patternFill patternType="gray125"/>
    </fill>
    <fill>
      <patternFill patternType="solid">
        <fgColor rgb="FFD8ECF6"/>
      </patternFill>
    </fill>
    <fill>
      <patternFill patternType="solid">
        <fgColor rgb="FFDFF0D8"/>
      </patternFill>
    </fill>
    <fill>
      <patternFill patternType="solid">
        <fgColor rgb="FFFFFFFF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</fills>
  <borders count="29">
    <border>
      <left/>
      <right/>
      <top/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CCCCCC"/>
      </left>
      <right style="thin">
        <color rgb="FFCCCCCC"/>
      </right>
      <top/>
      <bottom style="thin">
        <color rgb="FFCCCCCC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CCCCCC"/>
      </right>
      <top/>
      <bottom style="thin">
        <color rgb="FFCCCCCC"/>
      </bottom>
      <diagonal/>
    </border>
    <border>
      <left style="thin">
        <color rgb="FFCCCCCC"/>
      </left>
      <right style="thin">
        <color indexed="64"/>
      </right>
      <top/>
      <bottom style="thin">
        <color rgb="FFCCCCCC"/>
      </bottom>
      <diagonal/>
    </border>
    <border>
      <left style="thin">
        <color indexed="64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indexed="64"/>
      </right>
      <top style="thin">
        <color rgb="FFCCCCCC"/>
      </top>
      <bottom style="thin">
        <color rgb="FFCCCCCC"/>
      </bottom>
      <diagonal/>
    </border>
    <border>
      <left style="thin">
        <color indexed="64"/>
      </left>
      <right style="thin">
        <color rgb="FFCCCCCC"/>
      </right>
      <top style="thin">
        <color rgb="FFCCCCCC"/>
      </top>
      <bottom style="thin">
        <color indexed="64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indexed="64"/>
      </bottom>
      <diagonal/>
    </border>
    <border>
      <left style="thin">
        <color rgb="FFCCCCCC"/>
      </left>
      <right style="thin">
        <color indexed="64"/>
      </right>
      <top style="thin">
        <color rgb="FFCCCCCC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indexed="64"/>
      </left>
      <right style="thin">
        <color theme="0" tint="-0.14996795556505021"/>
      </right>
      <top style="thin">
        <color indexed="64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indexed="64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auto="1"/>
      </right>
      <top style="thin">
        <color indexed="64"/>
      </top>
      <bottom style="thin">
        <color theme="0" tint="-0.14996795556505021"/>
      </bottom>
      <diagonal/>
    </border>
    <border>
      <left style="thin">
        <color indexed="64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indexed="64"/>
      </left>
      <right style="thin">
        <color theme="0" tint="-0.14996795556505021"/>
      </right>
      <top style="thin">
        <color theme="0" tint="-0.14996795556505021"/>
      </top>
      <bottom style="thin">
        <color auto="1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auto="1"/>
      </bottom>
      <diagonal/>
    </border>
    <border>
      <left/>
      <right/>
      <top style="thin">
        <color indexed="64"/>
      </top>
      <bottom/>
      <diagonal/>
    </border>
    <border>
      <left style="thin">
        <color rgb="FFCCCCCC"/>
      </left>
      <right style="thin">
        <color indexed="64"/>
      </right>
      <top style="thin">
        <color rgb="FFCCCCCC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theme="0" tint="-0.14996795556505021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auto="1"/>
      </right>
      <top style="thin">
        <color theme="0" tint="-0.14996795556505021"/>
      </top>
      <bottom/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9" fontId="6" fillId="0" borderId="0" applyFont="0" applyFill="0" applyBorder="0" applyAlignment="0" applyProtection="0"/>
  </cellStyleXfs>
  <cellXfs count="86">
    <xf numFmtId="0" fontId="0" fillId="0" borderId="0" xfId="0"/>
    <xf numFmtId="0" fontId="0" fillId="0" borderId="0" xfId="0" applyAlignment="1">
      <alignment vertical="top"/>
    </xf>
    <xf numFmtId="0" fontId="0" fillId="6" borderId="14" xfId="0" applyFill="1" applyBorder="1" applyAlignment="1">
      <alignment horizontal="center" vertical="top"/>
    </xf>
    <xf numFmtId="0" fontId="1" fillId="4" borderId="17" xfId="0" applyFont="1" applyFill="1" applyBorder="1" applyAlignment="1">
      <alignment horizontal="right" vertical="top" wrapText="1"/>
    </xf>
    <xf numFmtId="0" fontId="0" fillId="5" borderId="14" xfId="0" applyFill="1" applyBorder="1"/>
    <xf numFmtId="0" fontId="0" fillId="5" borderId="19" xfId="0" applyFill="1" applyBorder="1"/>
    <xf numFmtId="0" fontId="0" fillId="6" borderId="18" xfId="0" applyFill="1" applyBorder="1" applyAlignment="1">
      <alignment horizontal="center" vertical="top"/>
    </xf>
    <xf numFmtId="10" fontId="0" fillId="6" borderId="19" xfId="1" applyNumberFormat="1" applyFont="1" applyFill="1" applyBorder="1" applyAlignment="1">
      <alignment horizontal="center" vertical="top"/>
    </xf>
    <xf numFmtId="0" fontId="0" fillId="5" borderId="18" xfId="0" applyFill="1" applyBorder="1"/>
    <xf numFmtId="0" fontId="0" fillId="6" borderId="20" xfId="0" applyFill="1" applyBorder="1" applyAlignment="1">
      <alignment horizontal="center" vertical="top"/>
    </xf>
    <xf numFmtId="0" fontId="0" fillId="6" borderId="21" xfId="0" applyFill="1" applyBorder="1" applyAlignment="1">
      <alignment horizontal="center" vertical="top"/>
    </xf>
    <xf numFmtId="0" fontId="0" fillId="0" borderId="22" xfId="0" applyBorder="1"/>
    <xf numFmtId="0" fontId="0" fillId="0" borderId="24" xfId="0" applyBorder="1"/>
    <xf numFmtId="0" fontId="4" fillId="4" borderId="14" xfId="0" applyFont="1" applyFill="1" applyBorder="1" applyAlignment="1">
      <alignment vertical="top" wrapText="1"/>
    </xf>
    <xf numFmtId="0" fontId="0" fillId="0" borderId="14" xfId="0" applyBorder="1"/>
    <xf numFmtId="0" fontId="0" fillId="0" borderId="25" xfId="0" applyBorder="1"/>
    <xf numFmtId="10" fontId="0" fillId="6" borderId="26" xfId="1" applyNumberFormat="1" applyFont="1" applyFill="1" applyBorder="1" applyAlignment="1">
      <alignment horizontal="center" vertical="top"/>
    </xf>
    <xf numFmtId="0" fontId="0" fillId="6" borderId="27" xfId="0" applyFill="1" applyBorder="1" applyAlignment="1">
      <alignment horizontal="center" vertical="top"/>
    </xf>
    <xf numFmtId="0" fontId="8" fillId="0" borderId="24" xfId="0" applyFont="1" applyBorder="1" applyAlignment="1" applyProtection="1">
      <alignment vertical="top"/>
      <protection locked="0"/>
    </xf>
    <xf numFmtId="0" fontId="0" fillId="0" borderId="24" xfId="0" applyBorder="1" applyAlignment="1" applyProtection="1">
      <alignment vertical="top"/>
      <protection locked="0"/>
    </xf>
    <xf numFmtId="0" fontId="7" fillId="0" borderId="24" xfId="0" applyFont="1" applyBorder="1" applyAlignment="1">
      <alignment vertical="top"/>
    </xf>
    <xf numFmtId="0" fontId="9" fillId="8" borderId="28" xfId="0" applyFont="1" applyFill="1" applyBorder="1" applyAlignment="1">
      <alignment vertical="top" wrapText="1"/>
    </xf>
    <xf numFmtId="0" fontId="0" fillId="0" borderId="0" xfId="0" applyAlignment="1" applyProtection="1">
      <alignment vertical="top"/>
      <protection locked="0"/>
    </xf>
    <xf numFmtId="0" fontId="7" fillId="0" borderId="0" xfId="0" applyFont="1" applyAlignment="1">
      <alignment vertical="top"/>
    </xf>
    <xf numFmtId="0" fontId="7" fillId="0" borderId="0" xfId="0" applyFont="1"/>
    <xf numFmtId="0" fontId="1" fillId="4" borderId="0" xfId="0" applyFont="1" applyFill="1" applyAlignment="1">
      <alignment horizontal="left" vertical="top" wrapText="1"/>
    </xf>
    <xf numFmtId="0" fontId="1" fillId="4" borderId="0" xfId="0" applyFont="1" applyFill="1" applyAlignment="1">
      <alignment vertical="top" wrapText="1"/>
    </xf>
    <xf numFmtId="0" fontId="5" fillId="4" borderId="0" xfId="0" applyFont="1" applyFill="1" applyAlignment="1">
      <alignment horizontal="left" vertical="top" wrapText="1"/>
    </xf>
    <xf numFmtId="0" fontId="5" fillId="4" borderId="24" xfId="0" applyFont="1" applyFill="1" applyBorder="1" applyAlignment="1">
      <alignment vertical="top" wrapText="1"/>
    </xf>
    <xf numFmtId="0" fontId="5" fillId="4" borderId="0" xfId="0" applyFont="1" applyFill="1" applyAlignment="1">
      <alignment vertical="top" wrapText="1"/>
    </xf>
    <xf numFmtId="0" fontId="1" fillId="4" borderId="5" xfId="0" applyFont="1" applyFill="1" applyBorder="1" applyAlignment="1">
      <alignment horizontal="left" vertical="top" wrapText="1"/>
    </xf>
    <xf numFmtId="0" fontId="1" fillId="4" borderId="3" xfId="0" applyFont="1" applyFill="1" applyBorder="1" applyAlignment="1">
      <alignment horizontal="right" vertical="top" wrapText="1"/>
    </xf>
    <xf numFmtId="0" fontId="1" fillId="4" borderId="3" xfId="0" applyFont="1" applyFill="1" applyBorder="1" applyAlignment="1">
      <alignment horizontal="left" vertical="top" wrapText="1"/>
    </xf>
    <xf numFmtId="0" fontId="1" fillId="4" borderId="3" xfId="0" applyFont="1" applyFill="1" applyBorder="1" applyAlignment="1">
      <alignment horizontal="center" vertical="top" wrapText="1"/>
    </xf>
    <xf numFmtId="0" fontId="1" fillId="4" borderId="6" xfId="0" applyFont="1" applyFill="1" applyBorder="1" applyAlignment="1">
      <alignment horizontal="right" vertical="top" wrapText="1"/>
    </xf>
    <xf numFmtId="0" fontId="1" fillId="4" borderId="15" xfId="0" applyFont="1" applyFill="1" applyBorder="1" applyAlignment="1">
      <alignment horizontal="left" vertical="top" wrapText="1"/>
    </xf>
    <xf numFmtId="0" fontId="1" fillId="4" borderId="16" xfId="0" applyFont="1" applyFill="1" applyBorder="1" applyAlignment="1">
      <alignment horizontal="center" vertical="top" wrapText="1"/>
    </xf>
    <xf numFmtId="0" fontId="1" fillId="4" borderId="16" xfId="0" applyFont="1" applyFill="1" applyBorder="1" applyAlignment="1">
      <alignment horizontal="right" vertical="top" wrapText="1"/>
    </xf>
    <xf numFmtId="0" fontId="2" fillId="2" borderId="7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right" vertical="top" wrapText="1"/>
    </xf>
    <xf numFmtId="4" fontId="2" fillId="2" borderId="8" xfId="0" applyNumberFormat="1" applyFont="1" applyFill="1" applyBorder="1" applyAlignment="1">
      <alignment horizontal="right" vertical="top" wrapText="1"/>
    </xf>
    <xf numFmtId="0" fontId="2" fillId="2" borderId="18" xfId="0" applyFont="1" applyFill="1" applyBorder="1" applyAlignment="1">
      <alignment horizontal="left" vertical="top" wrapText="1"/>
    </xf>
    <xf numFmtId="0" fontId="3" fillId="3" borderId="7" xfId="0" applyFont="1" applyFill="1" applyBorder="1" applyAlignment="1">
      <alignment horizontal="left" vertical="top" wrapText="1"/>
    </xf>
    <xf numFmtId="0" fontId="3" fillId="3" borderId="1" xfId="0" applyFont="1" applyFill="1" applyBorder="1" applyAlignment="1">
      <alignment horizontal="right" vertical="top" wrapText="1"/>
    </xf>
    <xf numFmtId="0" fontId="3" fillId="3" borderId="1" xfId="0" applyFont="1" applyFill="1" applyBorder="1" applyAlignment="1">
      <alignment horizontal="left" vertical="top" wrapText="1"/>
    </xf>
    <xf numFmtId="0" fontId="3" fillId="3" borderId="1" xfId="0" applyFont="1" applyFill="1" applyBorder="1" applyAlignment="1">
      <alignment horizontal="center" vertical="top" wrapText="1"/>
    </xf>
    <xf numFmtId="4" fontId="3" fillId="3" borderId="1" xfId="0" applyNumberFormat="1" applyFont="1" applyFill="1" applyBorder="1" applyAlignment="1">
      <alignment horizontal="right" vertical="top" wrapText="1"/>
    </xf>
    <xf numFmtId="4" fontId="3" fillId="3" borderId="8" xfId="0" applyNumberFormat="1" applyFont="1" applyFill="1" applyBorder="1" applyAlignment="1">
      <alignment horizontal="right" vertical="top" wrapText="1"/>
    </xf>
    <xf numFmtId="4" fontId="3" fillId="3" borderId="1" xfId="0" applyNumberFormat="1" applyFont="1" applyFill="1" applyBorder="1" applyAlignment="1" applyProtection="1">
      <alignment horizontal="right" vertical="top" wrapText="1"/>
      <protection locked="0"/>
    </xf>
    <xf numFmtId="164" fontId="3" fillId="3" borderId="8" xfId="0" applyNumberFormat="1" applyFont="1" applyFill="1" applyBorder="1" applyAlignment="1">
      <alignment horizontal="right" vertical="top" wrapText="1"/>
    </xf>
    <xf numFmtId="0" fontId="3" fillId="3" borderId="9" xfId="0" applyFont="1" applyFill="1" applyBorder="1" applyAlignment="1">
      <alignment horizontal="left" vertical="top" wrapText="1"/>
    </xf>
    <xf numFmtId="0" fontId="3" fillId="3" borderId="10" xfId="0" applyFont="1" applyFill="1" applyBorder="1" applyAlignment="1">
      <alignment horizontal="right" vertical="top" wrapText="1"/>
    </xf>
    <xf numFmtId="0" fontId="3" fillId="3" borderId="10" xfId="0" applyFont="1" applyFill="1" applyBorder="1" applyAlignment="1">
      <alignment horizontal="left" vertical="top" wrapText="1"/>
    </xf>
    <xf numFmtId="0" fontId="3" fillId="3" borderId="10" xfId="0" applyFont="1" applyFill="1" applyBorder="1" applyAlignment="1">
      <alignment horizontal="center" vertical="top" wrapText="1"/>
    </xf>
    <xf numFmtId="4" fontId="3" fillId="3" borderId="10" xfId="0" applyNumberFormat="1" applyFont="1" applyFill="1" applyBorder="1" applyAlignment="1">
      <alignment horizontal="right" vertical="top" wrapText="1"/>
    </xf>
    <xf numFmtId="4" fontId="3" fillId="3" borderId="11" xfId="0" applyNumberFormat="1" applyFont="1" applyFill="1" applyBorder="1" applyAlignment="1">
      <alignment horizontal="right" vertical="top" wrapText="1"/>
    </xf>
    <xf numFmtId="4" fontId="3" fillId="3" borderId="10" xfId="0" applyNumberFormat="1" applyFont="1" applyFill="1" applyBorder="1" applyAlignment="1" applyProtection="1">
      <alignment horizontal="right" vertical="top" wrapText="1"/>
      <protection locked="0"/>
    </xf>
    <xf numFmtId="164" fontId="3" fillId="3" borderId="23" xfId="0" applyNumberFormat="1" applyFont="1" applyFill="1" applyBorder="1" applyAlignment="1">
      <alignment horizontal="right" vertical="top" wrapText="1"/>
    </xf>
    <xf numFmtId="0" fontId="4" fillId="4" borderId="16" xfId="0" applyFont="1" applyFill="1" applyBorder="1" applyAlignment="1">
      <alignment horizontal="center" vertical="top" wrapText="1"/>
    </xf>
    <xf numFmtId="0" fontId="5" fillId="4" borderId="14" xfId="0" applyFont="1" applyFill="1" applyBorder="1" applyAlignment="1">
      <alignment horizontal="right" vertical="top" wrapText="1"/>
    </xf>
    <xf numFmtId="0" fontId="4" fillId="4" borderId="14" xfId="0" applyFont="1" applyFill="1" applyBorder="1" applyAlignment="1">
      <alignment horizontal="left" vertical="top" wrapText="1"/>
    </xf>
    <xf numFmtId="0" fontId="5" fillId="4" borderId="14" xfId="0" applyFont="1" applyFill="1" applyBorder="1" applyAlignment="1">
      <alignment horizontal="left" vertical="top" wrapText="1"/>
    </xf>
    <xf numFmtId="0" fontId="5" fillId="4" borderId="14" xfId="0" applyFont="1" applyFill="1" applyBorder="1" applyAlignment="1">
      <alignment horizontal="center" vertical="top" wrapText="1"/>
    </xf>
    <xf numFmtId="0" fontId="7" fillId="0" borderId="0" xfId="0" applyFont="1" applyAlignment="1" applyProtection="1">
      <alignment horizontal="center" wrapText="1"/>
      <protection locked="0"/>
    </xf>
    <xf numFmtId="0" fontId="7" fillId="0" borderId="0" xfId="0" applyFont="1" applyAlignment="1" applyProtection="1">
      <alignment horizontal="center"/>
      <protection locked="0"/>
    </xf>
    <xf numFmtId="0" fontId="9" fillId="7" borderId="0" xfId="0" applyFont="1" applyFill="1" applyAlignment="1">
      <alignment horizontal="center"/>
    </xf>
    <xf numFmtId="0" fontId="0" fillId="7" borderId="0" xfId="0" applyFill="1" applyAlignment="1">
      <alignment horizontal="center"/>
    </xf>
    <xf numFmtId="0" fontId="5" fillId="4" borderId="14" xfId="0" applyFont="1" applyFill="1" applyBorder="1" applyAlignment="1">
      <alignment horizontal="right" vertical="top" wrapText="1"/>
    </xf>
    <xf numFmtId="164" fontId="5" fillId="4" borderId="14" xfId="0" applyNumberFormat="1" applyFont="1" applyFill="1" applyBorder="1" applyAlignment="1">
      <alignment horizontal="right" vertical="top" wrapText="1"/>
    </xf>
    <xf numFmtId="0" fontId="1" fillId="4" borderId="2" xfId="0" applyFont="1" applyFill="1" applyBorder="1" applyAlignment="1">
      <alignment horizontal="center" wrapText="1"/>
    </xf>
    <xf numFmtId="0" fontId="0" fillId="0" borderId="2" xfId="0" applyBorder="1"/>
    <xf numFmtId="0" fontId="0" fillId="0" borderId="2" xfId="0" applyBorder="1" applyAlignment="1">
      <alignment horizontal="left" vertical="top" wrapText="1"/>
    </xf>
    <xf numFmtId="0" fontId="9" fillId="8" borderId="28" xfId="0" applyFont="1" applyFill="1" applyBorder="1" applyAlignment="1">
      <alignment horizontal="left" vertical="top" wrapText="1"/>
    </xf>
    <xf numFmtId="0" fontId="0" fillId="8" borderId="28" xfId="0" applyFill="1" applyBorder="1" applyAlignment="1">
      <alignment horizontal="left" vertical="top" wrapText="1"/>
    </xf>
    <xf numFmtId="0" fontId="1" fillId="4" borderId="2" xfId="0" applyFont="1" applyFill="1" applyBorder="1" applyAlignment="1" applyProtection="1">
      <alignment horizontal="center" wrapText="1"/>
      <protection locked="0"/>
    </xf>
    <xf numFmtId="0" fontId="0" fillId="0" borderId="2" xfId="0" applyBorder="1" applyProtection="1">
      <protection locked="0"/>
    </xf>
    <xf numFmtId="0" fontId="7" fillId="0" borderId="4" xfId="0" applyFont="1" applyBorder="1" applyAlignment="1">
      <alignment horizontal="center"/>
    </xf>
    <xf numFmtId="0" fontId="7" fillId="0" borderId="12" xfId="0" applyFont="1" applyBorder="1" applyAlignment="1">
      <alignment horizontal="center"/>
    </xf>
    <xf numFmtId="0" fontId="7" fillId="0" borderId="13" xfId="0" applyFont="1" applyBorder="1" applyAlignment="1">
      <alignment horizontal="center"/>
    </xf>
    <xf numFmtId="164" fontId="8" fillId="0" borderId="0" xfId="0" applyNumberFormat="1" applyFont="1" applyAlignment="1">
      <alignment horizontal="right" vertical="top"/>
    </xf>
    <xf numFmtId="0" fontId="8" fillId="0" borderId="0" xfId="0" applyFont="1" applyAlignment="1">
      <alignment horizontal="right" vertical="top"/>
    </xf>
    <xf numFmtId="0" fontId="7" fillId="0" borderId="4" xfId="0" applyFont="1" applyBorder="1" applyAlignment="1">
      <alignment horizontal="center" vertical="center" wrapText="1"/>
    </xf>
    <xf numFmtId="164" fontId="7" fillId="0" borderId="13" xfId="0" applyNumberFormat="1" applyFont="1" applyBorder="1" applyAlignment="1">
      <alignment horizontal="right" vertical="center"/>
    </xf>
    <xf numFmtId="0" fontId="7" fillId="0" borderId="2" xfId="0" applyFont="1" applyBorder="1" applyAlignment="1">
      <alignment horizontal="right" vertical="center"/>
    </xf>
    <xf numFmtId="0" fontId="7" fillId="0" borderId="13" xfId="0" applyFont="1" applyBorder="1" applyAlignment="1">
      <alignment horizontal="right" vertical="center"/>
    </xf>
  </cellXfs>
  <cellStyles count="2">
    <cellStyle name="Normal" xfId="0" builtinId="0"/>
    <cellStyle name="Porcentagem" xfId="1" builtinId="5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2</xdr:row>
      <xdr:rowOff>0</xdr:rowOff>
    </xdr:from>
    <xdr:ext cx="1333500" cy="704850"/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Select="1" noChangeAspect="1" noMove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2336800" cy="2161540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95"/>
  <sheetViews>
    <sheetView tabSelected="1" showOutlineSymbols="0" showWhiteSpace="0" topLeftCell="I1" zoomScale="90" zoomScaleNormal="90" workbookViewId="0">
      <pane ySplit="6" topLeftCell="A40" activePane="bottomLeft" state="frozen"/>
      <selection pane="bottomLeft" activeCell="O41" sqref="O41"/>
    </sheetView>
  </sheetViews>
  <sheetFormatPr defaultRowHeight="14.25" x14ac:dyDescent="0.2"/>
  <cols>
    <col min="1" max="2" width="10" customWidth="1"/>
    <col min="3" max="3" width="13.625" customWidth="1"/>
    <col min="4" max="4" width="60.625" customWidth="1"/>
    <col min="5" max="5" width="8.625" customWidth="1"/>
    <col min="6" max="8" width="13.125" customWidth="1"/>
    <col min="9" max="10" width="10" customWidth="1"/>
    <col min="11" max="11" width="13.625" customWidth="1"/>
    <col min="12" max="12" width="60.625" customWidth="1"/>
    <col min="13" max="13" width="8.625" customWidth="1"/>
    <col min="14" max="21" width="13.125" customWidth="1"/>
    <col min="22" max="22" width="15.625" customWidth="1"/>
  </cols>
  <sheetData>
    <row r="1" spans="1:22" ht="45" customHeight="1" x14ac:dyDescent="0.2">
      <c r="M1" s="73" t="s">
        <v>0</v>
      </c>
      <c r="N1" s="74"/>
      <c r="O1" s="21" t="s">
        <v>1</v>
      </c>
    </row>
    <row r="2" spans="1:22" x14ac:dyDescent="0.2">
      <c r="I2" s="66" t="s">
        <v>2</v>
      </c>
      <c r="J2" s="67"/>
      <c r="K2" s="67"/>
      <c r="L2" s="67"/>
      <c r="M2" s="67"/>
      <c r="N2" s="67"/>
      <c r="O2" s="67"/>
      <c r="P2" s="67"/>
    </row>
    <row r="3" spans="1:22" ht="15" x14ac:dyDescent="0.25">
      <c r="A3" s="25"/>
      <c r="B3" s="25"/>
      <c r="C3" s="25"/>
      <c r="D3" s="25" t="s">
        <v>3</v>
      </c>
      <c r="E3" s="26" t="s">
        <v>4</v>
      </c>
      <c r="F3" s="26"/>
      <c r="G3" s="26"/>
      <c r="H3" s="26"/>
      <c r="I3" s="22"/>
      <c r="J3" s="22"/>
      <c r="K3" s="22"/>
      <c r="L3" s="23" t="s">
        <v>3</v>
      </c>
      <c r="M3" s="24" t="s">
        <v>4</v>
      </c>
    </row>
    <row r="4" spans="1:22" ht="50.1" customHeight="1" x14ac:dyDescent="0.2">
      <c r="A4" s="27"/>
      <c r="B4" s="27"/>
      <c r="C4" s="27"/>
      <c r="D4" s="27" t="s">
        <v>5</v>
      </c>
      <c r="E4" s="28" t="s">
        <v>6</v>
      </c>
      <c r="F4" s="28"/>
      <c r="G4" s="29"/>
      <c r="H4" s="29"/>
      <c r="I4" s="19"/>
      <c r="J4" s="19"/>
      <c r="K4" s="19"/>
      <c r="L4" s="20" t="s">
        <v>5</v>
      </c>
      <c r="M4" s="18" t="s">
        <v>7</v>
      </c>
      <c r="N4" s="12"/>
      <c r="O4" s="12"/>
      <c r="P4" s="12"/>
    </row>
    <row r="5" spans="1:22" ht="15" x14ac:dyDescent="0.25">
      <c r="A5" s="70" t="s">
        <v>8</v>
      </c>
      <c r="B5" s="71"/>
      <c r="C5" s="71"/>
      <c r="D5" s="71"/>
      <c r="E5" s="71"/>
      <c r="F5" s="71"/>
      <c r="G5" s="71"/>
      <c r="H5" s="71"/>
      <c r="I5" s="75" t="s">
        <v>9</v>
      </c>
      <c r="J5" s="76"/>
      <c r="K5" s="76"/>
      <c r="L5" s="76"/>
      <c r="M5" s="76"/>
      <c r="N5" s="76"/>
      <c r="O5" s="76"/>
      <c r="P5" s="76"/>
      <c r="Q5" s="77" t="s">
        <v>10</v>
      </c>
      <c r="R5" s="78"/>
      <c r="S5" s="78"/>
      <c r="T5" s="78"/>
      <c r="U5" s="78"/>
      <c r="V5" s="79"/>
    </row>
    <row r="6" spans="1:22" ht="50.1" customHeight="1" x14ac:dyDescent="0.2">
      <c r="A6" s="30" t="s">
        <v>11</v>
      </c>
      <c r="B6" s="31" t="s">
        <v>12</v>
      </c>
      <c r="C6" s="32" t="s">
        <v>13</v>
      </c>
      <c r="D6" s="32" t="s">
        <v>14</v>
      </c>
      <c r="E6" s="33" t="s">
        <v>15</v>
      </c>
      <c r="F6" s="31" t="s">
        <v>16</v>
      </c>
      <c r="G6" s="31" t="s">
        <v>17</v>
      </c>
      <c r="H6" s="34" t="s">
        <v>18</v>
      </c>
      <c r="I6" s="30" t="s">
        <v>11</v>
      </c>
      <c r="J6" s="31" t="s">
        <v>12</v>
      </c>
      <c r="K6" s="32" t="s">
        <v>13</v>
      </c>
      <c r="L6" s="32" t="s">
        <v>14</v>
      </c>
      <c r="M6" s="33" t="s">
        <v>15</v>
      </c>
      <c r="N6" s="31" t="s">
        <v>16</v>
      </c>
      <c r="O6" s="31" t="s">
        <v>17</v>
      </c>
      <c r="P6" s="34" t="s">
        <v>18</v>
      </c>
      <c r="Q6" s="35" t="s">
        <v>14</v>
      </c>
      <c r="R6" s="36" t="s">
        <v>15</v>
      </c>
      <c r="S6" s="37" t="s">
        <v>16</v>
      </c>
      <c r="T6" s="37" t="s">
        <v>17</v>
      </c>
      <c r="U6" s="37" t="s">
        <v>18</v>
      </c>
      <c r="V6" s="3" t="s">
        <v>19</v>
      </c>
    </row>
    <row r="7" spans="1:22" ht="24" customHeight="1" x14ac:dyDescent="0.2">
      <c r="A7" s="38" t="s">
        <v>20</v>
      </c>
      <c r="B7" s="39"/>
      <c r="C7" s="39"/>
      <c r="D7" s="39" t="s">
        <v>21</v>
      </c>
      <c r="E7" s="39"/>
      <c r="F7" s="40"/>
      <c r="G7" s="39"/>
      <c r="H7" s="41">
        <v>1553.25</v>
      </c>
      <c r="I7" s="38" t="s">
        <v>20</v>
      </c>
      <c r="J7" s="39"/>
      <c r="K7" s="39"/>
      <c r="L7" s="39" t="s">
        <v>21</v>
      </c>
      <c r="M7" s="39"/>
      <c r="N7" s="40"/>
      <c r="O7" s="39"/>
      <c r="P7" s="41"/>
      <c r="Q7" s="42"/>
      <c r="R7" s="4"/>
      <c r="S7" s="4"/>
      <c r="T7" s="4"/>
      <c r="U7" s="4"/>
      <c r="V7" s="5"/>
    </row>
    <row r="8" spans="1:22" ht="26.1" customHeight="1" x14ac:dyDescent="0.2">
      <c r="A8" s="43" t="s">
        <v>22</v>
      </c>
      <c r="B8" s="44" t="s">
        <v>23</v>
      </c>
      <c r="C8" s="45" t="s">
        <v>24</v>
      </c>
      <c r="D8" s="45" t="s">
        <v>25</v>
      </c>
      <c r="E8" s="46" t="s">
        <v>26</v>
      </c>
      <c r="F8" s="44">
        <v>1</v>
      </c>
      <c r="G8" s="47">
        <v>1553.25</v>
      </c>
      <c r="H8" s="48">
        <v>1553.25</v>
      </c>
      <c r="I8" s="43" t="s">
        <v>22</v>
      </c>
      <c r="J8" s="44" t="s">
        <v>23</v>
      </c>
      <c r="K8" s="45" t="s">
        <v>24</v>
      </c>
      <c r="L8" s="45" t="s">
        <v>25</v>
      </c>
      <c r="M8" s="46" t="s">
        <v>26</v>
      </c>
      <c r="N8" s="44">
        <v>1</v>
      </c>
      <c r="O8" s="49"/>
      <c r="P8" s="50">
        <f>TRUNC(N8*O8,2)</f>
        <v>0</v>
      </c>
      <c r="Q8" s="6" t="b">
        <f>D8=L8</f>
        <v>1</v>
      </c>
      <c r="R8" s="2" t="b">
        <f>E8=M8</f>
        <v>1</v>
      </c>
      <c r="S8" s="2" t="str">
        <f>IF(F8=N8,"OK","ERRO")</f>
        <v>OK</v>
      </c>
      <c r="T8" s="2" t="str">
        <f>IF(G8&gt;=O8,"OK","ERRO")</f>
        <v>OK</v>
      </c>
      <c r="U8" s="2" t="str">
        <f>IF(P8&lt;=H8,"OK","ERRO")</f>
        <v>OK</v>
      </c>
      <c r="V8" s="7">
        <f>P8/H8</f>
        <v>0</v>
      </c>
    </row>
    <row r="9" spans="1:22" ht="24" customHeight="1" x14ac:dyDescent="0.2">
      <c r="A9" s="38" t="s">
        <v>27</v>
      </c>
      <c r="B9" s="39"/>
      <c r="C9" s="39"/>
      <c r="D9" s="39" t="s">
        <v>28</v>
      </c>
      <c r="E9" s="39"/>
      <c r="F9" s="40"/>
      <c r="G9" s="39"/>
      <c r="H9" s="41">
        <v>150756.48000000001</v>
      </c>
      <c r="I9" s="38" t="s">
        <v>27</v>
      </c>
      <c r="J9" s="39"/>
      <c r="K9" s="39"/>
      <c r="L9" s="39" t="s">
        <v>28</v>
      </c>
      <c r="M9" s="39"/>
      <c r="N9" s="40"/>
      <c r="O9" s="39"/>
      <c r="P9" s="41"/>
      <c r="Q9" s="8"/>
      <c r="R9" s="4"/>
      <c r="S9" s="4"/>
      <c r="T9" s="4"/>
      <c r="U9" s="4"/>
      <c r="V9" s="5"/>
    </row>
    <row r="10" spans="1:22" ht="24" customHeight="1" x14ac:dyDescent="0.2">
      <c r="A10" s="43" t="s">
        <v>29</v>
      </c>
      <c r="B10" s="44" t="s">
        <v>30</v>
      </c>
      <c r="C10" s="45" t="s">
        <v>31</v>
      </c>
      <c r="D10" s="45" t="s">
        <v>32</v>
      </c>
      <c r="E10" s="46" t="s">
        <v>33</v>
      </c>
      <c r="F10" s="44">
        <v>2</v>
      </c>
      <c r="G10" s="47">
        <v>485.19</v>
      </c>
      <c r="H10" s="48">
        <v>970.38</v>
      </c>
      <c r="I10" s="43" t="s">
        <v>29</v>
      </c>
      <c r="J10" s="44" t="s">
        <v>30</v>
      </c>
      <c r="K10" s="45" t="s">
        <v>31</v>
      </c>
      <c r="L10" s="45" t="s">
        <v>32</v>
      </c>
      <c r="M10" s="46" t="s">
        <v>33</v>
      </c>
      <c r="N10" s="44">
        <v>2</v>
      </c>
      <c r="O10" s="49"/>
      <c r="P10" s="50">
        <f t="shared" ref="P10:P14" si="0">TRUNC(N10*O10,2)</f>
        <v>0</v>
      </c>
      <c r="Q10" s="6" t="b">
        <f t="shared" ref="Q10:Q14" si="1">D10=L10</f>
        <v>1</v>
      </c>
      <c r="R10" s="2" t="b">
        <f t="shared" ref="R10:R14" si="2">E10=M10</f>
        <v>1</v>
      </c>
      <c r="S10" s="2" t="str">
        <f t="shared" ref="S10:S14" si="3">IF(F10=N10,"OK","ERRO")</f>
        <v>OK</v>
      </c>
      <c r="T10" s="2" t="str">
        <f t="shared" ref="T10:T14" si="4">IF(G10&gt;=O10,"OK","ERRO")</f>
        <v>OK</v>
      </c>
      <c r="U10" s="2" t="str">
        <f t="shared" ref="U10:U14" si="5">IF(P10&lt;=H10,"OK","ERRO")</f>
        <v>OK</v>
      </c>
      <c r="V10" s="7">
        <f t="shared" ref="V10:V14" si="6">P10/H10</f>
        <v>0</v>
      </c>
    </row>
    <row r="11" spans="1:22" ht="24" customHeight="1" x14ac:dyDescent="0.2">
      <c r="A11" s="43" t="s">
        <v>34</v>
      </c>
      <c r="B11" s="44" t="s">
        <v>35</v>
      </c>
      <c r="C11" s="45" t="s">
        <v>36</v>
      </c>
      <c r="D11" s="45" t="s">
        <v>37</v>
      </c>
      <c r="E11" s="46" t="s">
        <v>33</v>
      </c>
      <c r="F11" s="44">
        <v>693.01</v>
      </c>
      <c r="G11" s="47">
        <v>185.8</v>
      </c>
      <c r="H11" s="48">
        <v>128761.25</v>
      </c>
      <c r="I11" s="43" t="s">
        <v>34</v>
      </c>
      <c r="J11" s="44" t="s">
        <v>35</v>
      </c>
      <c r="K11" s="45" t="s">
        <v>36</v>
      </c>
      <c r="L11" s="45" t="s">
        <v>37</v>
      </c>
      <c r="M11" s="46" t="s">
        <v>33</v>
      </c>
      <c r="N11" s="44">
        <v>693.01</v>
      </c>
      <c r="O11" s="49"/>
      <c r="P11" s="50">
        <f t="shared" si="0"/>
        <v>0</v>
      </c>
      <c r="Q11" s="6" t="b">
        <f t="shared" si="1"/>
        <v>1</v>
      </c>
      <c r="R11" s="2" t="b">
        <f t="shared" si="2"/>
        <v>1</v>
      </c>
      <c r="S11" s="2" t="str">
        <f t="shared" si="3"/>
        <v>OK</v>
      </c>
      <c r="T11" s="2" t="str">
        <f t="shared" si="4"/>
        <v>OK</v>
      </c>
      <c r="U11" s="2" t="str">
        <f t="shared" si="5"/>
        <v>OK</v>
      </c>
      <c r="V11" s="7">
        <f t="shared" si="6"/>
        <v>0</v>
      </c>
    </row>
    <row r="12" spans="1:22" ht="26.1" customHeight="1" x14ac:dyDescent="0.2">
      <c r="A12" s="43" t="s">
        <v>38</v>
      </c>
      <c r="B12" s="44" t="s">
        <v>39</v>
      </c>
      <c r="C12" s="45" t="s">
        <v>31</v>
      </c>
      <c r="D12" s="45" t="s">
        <v>40</v>
      </c>
      <c r="E12" s="46" t="s">
        <v>33</v>
      </c>
      <c r="F12" s="44">
        <v>49.7</v>
      </c>
      <c r="G12" s="47">
        <v>7.94</v>
      </c>
      <c r="H12" s="48">
        <v>394.61</v>
      </c>
      <c r="I12" s="43" t="s">
        <v>38</v>
      </c>
      <c r="J12" s="44" t="s">
        <v>39</v>
      </c>
      <c r="K12" s="45" t="s">
        <v>31</v>
      </c>
      <c r="L12" s="45" t="s">
        <v>40</v>
      </c>
      <c r="M12" s="46" t="s">
        <v>33</v>
      </c>
      <c r="N12" s="44">
        <v>49.7</v>
      </c>
      <c r="O12" s="49"/>
      <c r="P12" s="50">
        <f t="shared" si="0"/>
        <v>0</v>
      </c>
      <c r="Q12" s="6" t="b">
        <f t="shared" si="1"/>
        <v>1</v>
      </c>
      <c r="R12" s="2" t="b">
        <f t="shared" si="2"/>
        <v>1</v>
      </c>
      <c r="S12" s="2" t="str">
        <f t="shared" si="3"/>
        <v>OK</v>
      </c>
      <c r="T12" s="2" t="str">
        <f t="shared" si="4"/>
        <v>OK</v>
      </c>
      <c r="U12" s="2" t="str">
        <f t="shared" si="5"/>
        <v>OK</v>
      </c>
      <c r="V12" s="7">
        <f t="shared" si="6"/>
        <v>0</v>
      </c>
    </row>
    <row r="13" spans="1:22" ht="51.95" customHeight="1" x14ac:dyDescent="0.2">
      <c r="A13" s="43" t="s">
        <v>41</v>
      </c>
      <c r="B13" s="44" t="s">
        <v>42</v>
      </c>
      <c r="C13" s="45" t="s">
        <v>31</v>
      </c>
      <c r="D13" s="45" t="s">
        <v>43</v>
      </c>
      <c r="E13" s="46" t="s">
        <v>44</v>
      </c>
      <c r="F13" s="44">
        <v>1</v>
      </c>
      <c r="G13" s="47">
        <v>11449.36</v>
      </c>
      <c r="H13" s="48">
        <v>11449.36</v>
      </c>
      <c r="I13" s="43" t="s">
        <v>41</v>
      </c>
      <c r="J13" s="44" t="s">
        <v>42</v>
      </c>
      <c r="K13" s="45" t="s">
        <v>31</v>
      </c>
      <c r="L13" s="45" t="s">
        <v>43</v>
      </c>
      <c r="M13" s="46" t="s">
        <v>44</v>
      </c>
      <c r="N13" s="44">
        <v>1</v>
      </c>
      <c r="O13" s="49"/>
      <c r="P13" s="50">
        <f t="shared" si="0"/>
        <v>0</v>
      </c>
      <c r="Q13" s="6" t="b">
        <f t="shared" si="1"/>
        <v>1</v>
      </c>
      <c r="R13" s="2" t="b">
        <f t="shared" si="2"/>
        <v>1</v>
      </c>
      <c r="S13" s="2" t="str">
        <f t="shared" si="3"/>
        <v>OK</v>
      </c>
      <c r="T13" s="2" t="str">
        <f t="shared" si="4"/>
        <v>OK</v>
      </c>
      <c r="U13" s="2" t="str">
        <f t="shared" si="5"/>
        <v>OK</v>
      </c>
      <c r="V13" s="7">
        <f t="shared" si="6"/>
        <v>0</v>
      </c>
    </row>
    <row r="14" spans="1:22" ht="51.95" customHeight="1" x14ac:dyDescent="0.2">
      <c r="A14" s="43" t="s">
        <v>45</v>
      </c>
      <c r="B14" s="44" t="s">
        <v>46</v>
      </c>
      <c r="C14" s="45" t="s">
        <v>31</v>
      </c>
      <c r="D14" s="45" t="s">
        <v>47</v>
      </c>
      <c r="E14" s="46" t="s">
        <v>44</v>
      </c>
      <c r="F14" s="44">
        <v>1</v>
      </c>
      <c r="G14" s="47">
        <v>9180.8799999999992</v>
      </c>
      <c r="H14" s="48">
        <v>9180.8799999999992</v>
      </c>
      <c r="I14" s="43" t="s">
        <v>45</v>
      </c>
      <c r="J14" s="44" t="s">
        <v>46</v>
      </c>
      <c r="K14" s="45" t="s">
        <v>31</v>
      </c>
      <c r="L14" s="45" t="s">
        <v>47</v>
      </c>
      <c r="M14" s="46" t="s">
        <v>44</v>
      </c>
      <c r="N14" s="44">
        <v>1</v>
      </c>
      <c r="O14" s="49"/>
      <c r="P14" s="50">
        <f t="shared" si="0"/>
        <v>0</v>
      </c>
      <c r="Q14" s="6" t="b">
        <f t="shared" si="1"/>
        <v>1</v>
      </c>
      <c r="R14" s="2" t="b">
        <f t="shared" si="2"/>
        <v>1</v>
      </c>
      <c r="S14" s="2" t="str">
        <f t="shared" si="3"/>
        <v>OK</v>
      </c>
      <c r="T14" s="2" t="str">
        <f t="shared" si="4"/>
        <v>OK</v>
      </c>
      <c r="U14" s="2" t="str">
        <f t="shared" si="5"/>
        <v>OK</v>
      </c>
      <c r="V14" s="7">
        <f t="shared" si="6"/>
        <v>0</v>
      </c>
    </row>
    <row r="15" spans="1:22" ht="24" customHeight="1" x14ac:dyDescent="0.2">
      <c r="A15" s="38" t="s">
        <v>48</v>
      </c>
      <c r="B15" s="39"/>
      <c r="C15" s="39"/>
      <c r="D15" s="39" t="s">
        <v>49</v>
      </c>
      <c r="E15" s="39"/>
      <c r="F15" s="40"/>
      <c r="G15" s="39"/>
      <c r="H15" s="41">
        <v>3652.79</v>
      </c>
      <c r="I15" s="38" t="s">
        <v>48</v>
      </c>
      <c r="J15" s="39"/>
      <c r="K15" s="39"/>
      <c r="L15" s="39" t="s">
        <v>49</v>
      </c>
      <c r="M15" s="39"/>
      <c r="N15" s="40"/>
      <c r="O15" s="39"/>
      <c r="P15" s="41"/>
      <c r="Q15" s="8"/>
      <c r="R15" s="4"/>
      <c r="S15" s="4"/>
      <c r="T15" s="4"/>
      <c r="U15" s="4"/>
      <c r="V15" s="5"/>
    </row>
    <row r="16" spans="1:22" ht="24" customHeight="1" x14ac:dyDescent="0.2">
      <c r="A16" s="43" t="s">
        <v>50</v>
      </c>
      <c r="B16" s="44" t="s">
        <v>51</v>
      </c>
      <c r="C16" s="45" t="s">
        <v>31</v>
      </c>
      <c r="D16" s="45" t="s">
        <v>52</v>
      </c>
      <c r="E16" s="46" t="s">
        <v>26</v>
      </c>
      <c r="F16" s="44">
        <v>1</v>
      </c>
      <c r="G16" s="47">
        <v>3652.79</v>
      </c>
      <c r="H16" s="48">
        <v>3652.79</v>
      </c>
      <c r="I16" s="43" t="s">
        <v>50</v>
      </c>
      <c r="J16" s="44" t="s">
        <v>51</v>
      </c>
      <c r="K16" s="45" t="s">
        <v>31</v>
      </c>
      <c r="L16" s="45" t="s">
        <v>52</v>
      </c>
      <c r="M16" s="46" t="s">
        <v>26</v>
      </c>
      <c r="N16" s="44">
        <v>1</v>
      </c>
      <c r="O16" s="49"/>
      <c r="P16" s="50">
        <f>TRUNC(N16*O16,2)</f>
        <v>0</v>
      </c>
      <c r="Q16" s="6" t="b">
        <f>D16=L16</f>
        <v>1</v>
      </c>
      <c r="R16" s="2" t="b">
        <f>E16=M16</f>
        <v>1</v>
      </c>
      <c r="S16" s="2" t="str">
        <f>IF(F16=N16,"OK","ERRO")</f>
        <v>OK</v>
      </c>
      <c r="T16" s="2" t="str">
        <f>IF(G16&gt;=O16,"OK","ERRO")</f>
        <v>OK</v>
      </c>
      <c r="U16" s="2" t="str">
        <f>IF(P16&lt;=H16,"OK","ERRO")</f>
        <v>OK</v>
      </c>
      <c r="V16" s="7">
        <f>P16/H16</f>
        <v>0</v>
      </c>
    </row>
    <row r="17" spans="1:22" ht="24" customHeight="1" x14ac:dyDescent="0.2">
      <c r="A17" s="38" t="s">
        <v>53</v>
      </c>
      <c r="B17" s="39"/>
      <c r="C17" s="39"/>
      <c r="D17" s="39" t="s">
        <v>54</v>
      </c>
      <c r="E17" s="39"/>
      <c r="F17" s="40"/>
      <c r="G17" s="39"/>
      <c r="H17" s="41">
        <v>168454.29</v>
      </c>
      <c r="I17" s="38" t="s">
        <v>53</v>
      </c>
      <c r="J17" s="39"/>
      <c r="K17" s="39"/>
      <c r="L17" s="39" t="s">
        <v>54</v>
      </c>
      <c r="M17" s="39"/>
      <c r="N17" s="40"/>
      <c r="O17" s="39"/>
      <c r="P17" s="41"/>
      <c r="Q17" s="8"/>
      <c r="R17" s="4"/>
      <c r="S17" s="4"/>
      <c r="T17" s="4"/>
      <c r="U17" s="4"/>
      <c r="V17" s="5"/>
    </row>
    <row r="18" spans="1:22" ht="24" customHeight="1" x14ac:dyDescent="0.2">
      <c r="A18" s="43" t="s">
        <v>55</v>
      </c>
      <c r="B18" s="44" t="s">
        <v>56</v>
      </c>
      <c r="C18" s="45" t="s">
        <v>31</v>
      </c>
      <c r="D18" s="45" t="s">
        <v>54</v>
      </c>
      <c r="E18" s="46" t="s">
        <v>26</v>
      </c>
      <c r="F18" s="44">
        <v>1</v>
      </c>
      <c r="G18" s="47">
        <v>168454.29</v>
      </c>
      <c r="H18" s="48">
        <v>168454.29</v>
      </c>
      <c r="I18" s="43" t="s">
        <v>55</v>
      </c>
      <c r="J18" s="44" t="s">
        <v>56</v>
      </c>
      <c r="K18" s="45" t="s">
        <v>31</v>
      </c>
      <c r="L18" s="45" t="s">
        <v>54</v>
      </c>
      <c r="M18" s="46" t="s">
        <v>26</v>
      </c>
      <c r="N18" s="44">
        <v>1</v>
      </c>
      <c r="O18" s="49"/>
      <c r="P18" s="50">
        <f>TRUNC(N18*O18,2)</f>
        <v>0</v>
      </c>
      <c r="Q18" s="6" t="b">
        <f>D18=L18</f>
        <v>1</v>
      </c>
      <c r="R18" s="2" t="b">
        <f>E18=M18</f>
        <v>1</v>
      </c>
      <c r="S18" s="2" t="str">
        <f>IF(F18=N18,"OK","ERRO")</f>
        <v>OK</v>
      </c>
      <c r="T18" s="2" t="str">
        <f>IF(G18&gt;=O18,"OK","ERRO")</f>
        <v>OK</v>
      </c>
      <c r="U18" s="2" t="str">
        <f>IF(P18&lt;=H18,"OK","ERRO")</f>
        <v>OK</v>
      </c>
      <c r="V18" s="7">
        <f>P18/H18</f>
        <v>0</v>
      </c>
    </row>
    <row r="19" spans="1:22" ht="24" customHeight="1" x14ac:dyDescent="0.2">
      <c r="A19" s="38" t="s">
        <v>57</v>
      </c>
      <c r="B19" s="39"/>
      <c r="C19" s="39"/>
      <c r="D19" s="39" t="s">
        <v>58</v>
      </c>
      <c r="E19" s="39"/>
      <c r="F19" s="40"/>
      <c r="G19" s="39"/>
      <c r="H19" s="41">
        <v>25699.05</v>
      </c>
      <c r="I19" s="38" t="s">
        <v>57</v>
      </c>
      <c r="J19" s="39"/>
      <c r="K19" s="39"/>
      <c r="L19" s="39" t="s">
        <v>58</v>
      </c>
      <c r="M19" s="39"/>
      <c r="N19" s="40"/>
      <c r="O19" s="39"/>
      <c r="P19" s="41"/>
      <c r="Q19" s="8"/>
      <c r="R19" s="4"/>
      <c r="S19" s="4"/>
      <c r="T19" s="4"/>
      <c r="U19" s="4"/>
      <c r="V19" s="5"/>
    </row>
    <row r="20" spans="1:22" ht="24" customHeight="1" x14ac:dyDescent="0.2">
      <c r="A20" s="43" t="s">
        <v>59</v>
      </c>
      <c r="B20" s="44" t="s">
        <v>60</v>
      </c>
      <c r="C20" s="45" t="s">
        <v>31</v>
      </c>
      <c r="D20" s="45" t="s">
        <v>61</v>
      </c>
      <c r="E20" s="46" t="s">
        <v>62</v>
      </c>
      <c r="F20" s="44">
        <v>878.3</v>
      </c>
      <c r="G20" s="47">
        <v>8.31</v>
      </c>
      <c r="H20" s="48">
        <v>7298.67</v>
      </c>
      <c r="I20" s="43" t="s">
        <v>59</v>
      </c>
      <c r="J20" s="44" t="s">
        <v>60</v>
      </c>
      <c r="K20" s="45" t="s">
        <v>31</v>
      </c>
      <c r="L20" s="45" t="s">
        <v>61</v>
      </c>
      <c r="M20" s="46" t="s">
        <v>62</v>
      </c>
      <c r="N20" s="44">
        <v>878.3</v>
      </c>
      <c r="O20" s="49"/>
      <c r="P20" s="50">
        <f t="shared" ref="P20:P22" si="7">TRUNC(N20*O20,2)</f>
        <v>0</v>
      </c>
      <c r="Q20" s="6" t="b">
        <f t="shared" ref="Q20:Q22" si="8">D20=L20</f>
        <v>1</v>
      </c>
      <c r="R20" s="2" t="b">
        <f t="shared" ref="R20:R22" si="9">E20=M20</f>
        <v>1</v>
      </c>
      <c r="S20" s="2" t="str">
        <f t="shared" ref="S20:S22" si="10">IF(F20=N20,"OK","ERRO")</f>
        <v>OK</v>
      </c>
      <c r="T20" s="2" t="str">
        <f t="shared" ref="T20:T22" si="11">IF(G20&gt;=O20,"OK","ERRO")</f>
        <v>OK</v>
      </c>
      <c r="U20" s="2" t="str">
        <f t="shared" ref="U20:U22" si="12">IF(P20&lt;=H20,"OK","ERRO")</f>
        <v>OK</v>
      </c>
      <c r="V20" s="7">
        <f t="shared" ref="V20:V83" si="13">P20/H20</f>
        <v>0</v>
      </c>
    </row>
    <row r="21" spans="1:22" ht="51.95" customHeight="1" x14ac:dyDescent="0.2">
      <c r="A21" s="43" t="s">
        <v>63</v>
      </c>
      <c r="B21" s="44" t="s">
        <v>64</v>
      </c>
      <c r="C21" s="45" t="s">
        <v>36</v>
      </c>
      <c r="D21" s="45" t="s">
        <v>65</v>
      </c>
      <c r="E21" s="46" t="s">
        <v>33</v>
      </c>
      <c r="F21" s="44">
        <v>878.3</v>
      </c>
      <c r="G21" s="47">
        <v>12.55</v>
      </c>
      <c r="H21" s="48">
        <v>11022.66</v>
      </c>
      <c r="I21" s="43" t="s">
        <v>63</v>
      </c>
      <c r="J21" s="44" t="s">
        <v>64</v>
      </c>
      <c r="K21" s="45" t="s">
        <v>36</v>
      </c>
      <c r="L21" s="45" t="s">
        <v>65</v>
      </c>
      <c r="M21" s="46" t="s">
        <v>33</v>
      </c>
      <c r="N21" s="44">
        <v>878.3</v>
      </c>
      <c r="O21" s="49"/>
      <c r="P21" s="50">
        <f t="shared" si="7"/>
        <v>0</v>
      </c>
      <c r="Q21" s="6" t="b">
        <f t="shared" si="8"/>
        <v>1</v>
      </c>
      <c r="R21" s="2" t="b">
        <f t="shared" si="9"/>
        <v>1</v>
      </c>
      <c r="S21" s="2" t="str">
        <f t="shared" si="10"/>
        <v>OK</v>
      </c>
      <c r="T21" s="2" t="str">
        <f t="shared" si="11"/>
        <v>OK</v>
      </c>
      <c r="U21" s="2" t="str">
        <f t="shared" si="12"/>
        <v>OK</v>
      </c>
      <c r="V21" s="7">
        <f t="shared" si="13"/>
        <v>0</v>
      </c>
    </row>
    <row r="22" spans="1:22" ht="26.1" customHeight="1" x14ac:dyDescent="0.2">
      <c r="A22" s="43" t="s">
        <v>66</v>
      </c>
      <c r="B22" s="44" t="s">
        <v>67</v>
      </c>
      <c r="C22" s="45" t="s">
        <v>36</v>
      </c>
      <c r="D22" s="45" t="s">
        <v>68</v>
      </c>
      <c r="E22" s="46" t="s">
        <v>33</v>
      </c>
      <c r="F22" s="44">
        <v>878.3</v>
      </c>
      <c r="G22" s="47">
        <v>8.4</v>
      </c>
      <c r="H22" s="48">
        <v>7377.72</v>
      </c>
      <c r="I22" s="43" t="s">
        <v>66</v>
      </c>
      <c r="J22" s="44" t="s">
        <v>67</v>
      </c>
      <c r="K22" s="45" t="s">
        <v>36</v>
      </c>
      <c r="L22" s="45" t="s">
        <v>68</v>
      </c>
      <c r="M22" s="46" t="s">
        <v>33</v>
      </c>
      <c r="N22" s="44">
        <v>878.3</v>
      </c>
      <c r="O22" s="49"/>
      <c r="P22" s="50">
        <f t="shared" si="7"/>
        <v>0</v>
      </c>
      <c r="Q22" s="6" t="b">
        <f t="shared" si="8"/>
        <v>1</v>
      </c>
      <c r="R22" s="2" t="b">
        <f t="shared" si="9"/>
        <v>1</v>
      </c>
      <c r="S22" s="2" t="str">
        <f t="shared" si="10"/>
        <v>OK</v>
      </c>
      <c r="T22" s="2" t="str">
        <f t="shared" si="11"/>
        <v>OK</v>
      </c>
      <c r="U22" s="2" t="str">
        <f t="shared" si="12"/>
        <v>OK</v>
      </c>
      <c r="V22" s="7">
        <f t="shared" si="13"/>
        <v>0</v>
      </c>
    </row>
    <row r="23" spans="1:22" ht="24" customHeight="1" x14ac:dyDescent="0.2">
      <c r="A23" s="38" t="s">
        <v>69</v>
      </c>
      <c r="B23" s="39"/>
      <c r="C23" s="39"/>
      <c r="D23" s="39" t="s">
        <v>70</v>
      </c>
      <c r="E23" s="39"/>
      <c r="F23" s="40"/>
      <c r="G23" s="39"/>
      <c r="H23" s="41">
        <v>33030.720000000001</v>
      </c>
      <c r="I23" s="38" t="s">
        <v>69</v>
      </c>
      <c r="J23" s="39"/>
      <c r="K23" s="39"/>
      <c r="L23" s="39" t="s">
        <v>70</v>
      </c>
      <c r="M23" s="39"/>
      <c r="N23" s="40"/>
      <c r="O23" s="39"/>
      <c r="P23" s="41"/>
      <c r="Q23" s="8"/>
      <c r="R23" s="4"/>
      <c r="S23" s="4"/>
      <c r="T23" s="4"/>
      <c r="U23" s="4"/>
      <c r="V23" s="5"/>
    </row>
    <row r="24" spans="1:22" ht="39" customHeight="1" x14ac:dyDescent="0.2">
      <c r="A24" s="43" t="s">
        <v>71</v>
      </c>
      <c r="B24" s="44" t="s">
        <v>72</v>
      </c>
      <c r="C24" s="45" t="s">
        <v>36</v>
      </c>
      <c r="D24" s="45" t="s">
        <v>73</v>
      </c>
      <c r="E24" s="46" t="s">
        <v>74</v>
      </c>
      <c r="F24" s="44">
        <v>90.77</v>
      </c>
      <c r="G24" s="47">
        <v>75.73</v>
      </c>
      <c r="H24" s="48">
        <v>6874.01</v>
      </c>
      <c r="I24" s="43" t="s">
        <v>71</v>
      </c>
      <c r="J24" s="44" t="s">
        <v>72</v>
      </c>
      <c r="K24" s="45" t="s">
        <v>36</v>
      </c>
      <c r="L24" s="45" t="s">
        <v>73</v>
      </c>
      <c r="M24" s="46" t="s">
        <v>74</v>
      </c>
      <c r="N24" s="44">
        <v>90.77</v>
      </c>
      <c r="O24" s="49"/>
      <c r="P24" s="50">
        <f t="shared" ref="P24:P29" si="14">TRUNC(N24*O24,2)</f>
        <v>0</v>
      </c>
      <c r="Q24" s="6" t="b">
        <f t="shared" ref="Q24:Q29" si="15">D24=L24</f>
        <v>1</v>
      </c>
      <c r="R24" s="2" t="b">
        <f t="shared" ref="R24:R29" si="16">E24=M24</f>
        <v>1</v>
      </c>
      <c r="S24" s="2" t="str">
        <f t="shared" ref="S24:S29" si="17">IF(F24=N24,"OK","ERRO")</f>
        <v>OK</v>
      </c>
      <c r="T24" s="2" t="str">
        <f t="shared" ref="T24:T29" si="18">IF(G24&gt;=O24,"OK","ERRO")</f>
        <v>OK</v>
      </c>
      <c r="U24" s="2" t="str">
        <f t="shared" ref="U24:U29" si="19">IF(P24&lt;=H24,"OK","ERRO")</f>
        <v>OK</v>
      </c>
      <c r="V24" s="7">
        <f t="shared" si="13"/>
        <v>0</v>
      </c>
    </row>
    <row r="25" spans="1:22" ht="26.1" customHeight="1" x14ac:dyDescent="0.2">
      <c r="A25" s="43" t="s">
        <v>75</v>
      </c>
      <c r="B25" s="44" t="s">
        <v>76</v>
      </c>
      <c r="C25" s="45" t="s">
        <v>36</v>
      </c>
      <c r="D25" s="45" t="s">
        <v>77</v>
      </c>
      <c r="E25" s="46" t="s">
        <v>74</v>
      </c>
      <c r="F25" s="44">
        <v>4.62</v>
      </c>
      <c r="G25" s="47">
        <v>58.42</v>
      </c>
      <c r="H25" s="48">
        <v>269.89999999999998</v>
      </c>
      <c r="I25" s="43" t="s">
        <v>75</v>
      </c>
      <c r="J25" s="44" t="s">
        <v>76</v>
      </c>
      <c r="K25" s="45" t="s">
        <v>36</v>
      </c>
      <c r="L25" s="45" t="s">
        <v>77</v>
      </c>
      <c r="M25" s="46" t="s">
        <v>74</v>
      </c>
      <c r="N25" s="44">
        <v>4.62</v>
      </c>
      <c r="O25" s="49"/>
      <c r="P25" s="50">
        <f t="shared" si="14"/>
        <v>0</v>
      </c>
      <c r="Q25" s="6" t="b">
        <f t="shared" si="15"/>
        <v>1</v>
      </c>
      <c r="R25" s="2" t="b">
        <f t="shared" si="16"/>
        <v>1</v>
      </c>
      <c r="S25" s="2" t="str">
        <f t="shared" si="17"/>
        <v>OK</v>
      </c>
      <c r="T25" s="2" t="str">
        <f t="shared" si="18"/>
        <v>OK</v>
      </c>
      <c r="U25" s="2" t="str">
        <f t="shared" si="19"/>
        <v>OK</v>
      </c>
      <c r="V25" s="7">
        <f t="shared" si="13"/>
        <v>0</v>
      </c>
    </row>
    <row r="26" spans="1:22" ht="26.1" customHeight="1" x14ac:dyDescent="0.2">
      <c r="A26" s="43" t="s">
        <v>78</v>
      </c>
      <c r="B26" s="44" t="s">
        <v>79</v>
      </c>
      <c r="C26" s="45" t="s">
        <v>36</v>
      </c>
      <c r="D26" s="45" t="s">
        <v>80</v>
      </c>
      <c r="E26" s="46" t="s">
        <v>33</v>
      </c>
      <c r="F26" s="44">
        <v>573.97</v>
      </c>
      <c r="G26" s="47">
        <v>3.47</v>
      </c>
      <c r="H26" s="48">
        <v>1991.67</v>
      </c>
      <c r="I26" s="43" t="s">
        <v>78</v>
      </c>
      <c r="J26" s="44" t="s">
        <v>79</v>
      </c>
      <c r="K26" s="45" t="s">
        <v>36</v>
      </c>
      <c r="L26" s="45" t="s">
        <v>80</v>
      </c>
      <c r="M26" s="46" t="s">
        <v>33</v>
      </c>
      <c r="N26" s="44">
        <v>573.97</v>
      </c>
      <c r="O26" s="49"/>
      <c r="P26" s="50">
        <f t="shared" si="14"/>
        <v>0</v>
      </c>
      <c r="Q26" s="6" t="b">
        <f t="shared" si="15"/>
        <v>1</v>
      </c>
      <c r="R26" s="2" t="b">
        <f t="shared" si="16"/>
        <v>1</v>
      </c>
      <c r="S26" s="2" t="str">
        <f t="shared" si="17"/>
        <v>OK</v>
      </c>
      <c r="T26" s="2" t="str">
        <f t="shared" si="18"/>
        <v>OK</v>
      </c>
      <c r="U26" s="2" t="str">
        <f t="shared" si="19"/>
        <v>OK</v>
      </c>
      <c r="V26" s="7">
        <f t="shared" si="13"/>
        <v>0</v>
      </c>
    </row>
    <row r="27" spans="1:22" ht="39" customHeight="1" x14ac:dyDescent="0.2">
      <c r="A27" s="43" t="s">
        <v>81</v>
      </c>
      <c r="B27" s="44" t="s">
        <v>82</v>
      </c>
      <c r="C27" s="45" t="s">
        <v>36</v>
      </c>
      <c r="D27" s="45" t="s">
        <v>83</v>
      </c>
      <c r="E27" s="46" t="s">
        <v>74</v>
      </c>
      <c r="F27" s="44">
        <v>9.09</v>
      </c>
      <c r="G27" s="47">
        <v>325.79000000000002</v>
      </c>
      <c r="H27" s="48">
        <v>2961.43</v>
      </c>
      <c r="I27" s="43" t="s">
        <v>81</v>
      </c>
      <c r="J27" s="44" t="s">
        <v>82</v>
      </c>
      <c r="K27" s="45" t="s">
        <v>36</v>
      </c>
      <c r="L27" s="45" t="s">
        <v>83</v>
      </c>
      <c r="M27" s="46" t="s">
        <v>74</v>
      </c>
      <c r="N27" s="44">
        <v>9.09</v>
      </c>
      <c r="O27" s="49"/>
      <c r="P27" s="50">
        <f t="shared" si="14"/>
        <v>0</v>
      </c>
      <c r="Q27" s="6" t="b">
        <f t="shared" si="15"/>
        <v>1</v>
      </c>
      <c r="R27" s="2" t="b">
        <f t="shared" si="16"/>
        <v>1</v>
      </c>
      <c r="S27" s="2" t="str">
        <f t="shared" si="17"/>
        <v>OK</v>
      </c>
      <c r="T27" s="2" t="str">
        <f t="shared" si="18"/>
        <v>OK</v>
      </c>
      <c r="U27" s="2" t="str">
        <f t="shared" si="19"/>
        <v>OK</v>
      </c>
      <c r="V27" s="7">
        <f t="shared" si="13"/>
        <v>0</v>
      </c>
    </row>
    <row r="28" spans="1:22" ht="24" customHeight="1" x14ac:dyDescent="0.2">
      <c r="A28" s="43" t="s">
        <v>84</v>
      </c>
      <c r="B28" s="44" t="s">
        <v>85</v>
      </c>
      <c r="C28" s="45" t="s">
        <v>24</v>
      </c>
      <c r="D28" s="45" t="s">
        <v>86</v>
      </c>
      <c r="E28" s="46" t="s">
        <v>87</v>
      </c>
      <c r="F28" s="44">
        <v>35</v>
      </c>
      <c r="G28" s="47">
        <v>325.69</v>
      </c>
      <c r="H28" s="48">
        <v>11399.15</v>
      </c>
      <c r="I28" s="43" t="s">
        <v>84</v>
      </c>
      <c r="J28" s="44" t="s">
        <v>85</v>
      </c>
      <c r="K28" s="45" t="s">
        <v>24</v>
      </c>
      <c r="L28" s="45" t="s">
        <v>86</v>
      </c>
      <c r="M28" s="46" t="s">
        <v>87</v>
      </c>
      <c r="N28" s="44">
        <v>35</v>
      </c>
      <c r="O28" s="49"/>
      <c r="P28" s="50">
        <f t="shared" si="14"/>
        <v>0</v>
      </c>
      <c r="Q28" s="6" t="b">
        <f t="shared" si="15"/>
        <v>1</v>
      </c>
      <c r="R28" s="2" t="b">
        <f t="shared" si="16"/>
        <v>1</v>
      </c>
      <c r="S28" s="2" t="str">
        <f t="shared" si="17"/>
        <v>OK</v>
      </c>
      <c r="T28" s="2" t="str">
        <f t="shared" si="18"/>
        <v>OK</v>
      </c>
      <c r="U28" s="2" t="str">
        <f t="shared" si="19"/>
        <v>OK</v>
      </c>
      <c r="V28" s="7">
        <f t="shared" si="13"/>
        <v>0</v>
      </c>
    </row>
    <row r="29" spans="1:22" ht="39" customHeight="1" x14ac:dyDescent="0.2">
      <c r="A29" s="43" t="s">
        <v>88</v>
      </c>
      <c r="B29" s="44" t="s">
        <v>89</v>
      </c>
      <c r="C29" s="45" t="s">
        <v>36</v>
      </c>
      <c r="D29" s="45" t="s">
        <v>90</v>
      </c>
      <c r="E29" s="46" t="s">
        <v>91</v>
      </c>
      <c r="F29" s="44">
        <v>117.58</v>
      </c>
      <c r="G29" s="47">
        <v>81.09</v>
      </c>
      <c r="H29" s="48">
        <v>9534.56</v>
      </c>
      <c r="I29" s="43" t="s">
        <v>88</v>
      </c>
      <c r="J29" s="44" t="s">
        <v>89</v>
      </c>
      <c r="K29" s="45" t="s">
        <v>36</v>
      </c>
      <c r="L29" s="45" t="s">
        <v>90</v>
      </c>
      <c r="M29" s="46" t="s">
        <v>91</v>
      </c>
      <c r="N29" s="44">
        <v>117.58</v>
      </c>
      <c r="O29" s="49"/>
      <c r="P29" s="50">
        <f t="shared" si="14"/>
        <v>0</v>
      </c>
      <c r="Q29" s="6" t="b">
        <f t="shared" si="15"/>
        <v>1</v>
      </c>
      <c r="R29" s="2" t="b">
        <f t="shared" si="16"/>
        <v>1</v>
      </c>
      <c r="S29" s="2" t="str">
        <f t="shared" si="17"/>
        <v>OK</v>
      </c>
      <c r="T29" s="2" t="str">
        <f t="shared" si="18"/>
        <v>OK</v>
      </c>
      <c r="U29" s="2" t="str">
        <f t="shared" si="19"/>
        <v>OK</v>
      </c>
      <c r="V29" s="7">
        <f t="shared" si="13"/>
        <v>0</v>
      </c>
    </row>
    <row r="30" spans="1:22" ht="24" customHeight="1" x14ac:dyDescent="0.2">
      <c r="A30" s="38" t="s">
        <v>92</v>
      </c>
      <c r="B30" s="39"/>
      <c r="C30" s="39"/>
      <c r="D30" s="39" t="s">
        <v>93</v>
      </c>
      <c r="E30" s="39"/>
      <c r="F30" s="40"/>
      <c r="G30" s="39"/>
      <c r="H30" s="41">
        <v>50646.58</v>
      </c>
      <c r="I30" s="38" t="s">
        <v>92</v>
      </c>
      <c r="J30" s="39"/>
      <c r="K30" s="39"/>
      <c r="L30" s="39" t="s">
        <v>93</v>
      </c>
      <c r="M30" s="39"/>
      <c r="N30" s="40"/>
      <c r="O30" s="39"/>
      <c r="P30" s="41"/>
      <c r="Q30" s="8"/>
      <c r="R30" s="4"/>
      <c r="S30" s="4"/>
      <c r="T30" s="4"/>
      <c r="U30" s="4"/>
      <c r="V30" s="5"/>
    </row>
    <row r="31" spans="1:22" ht="26.1" customHeight="1" x14ac:dyDescent="0.2">
      <c r="A31" s="43" t="s">
        <v>94</v>
      </c>
      <c r="B31" s="44" t="s">
        <v>95</v>
      </c>
      <c r="C31" s="45" t="s">
        <v>31</v>
      </c>
      <c r="D31" s="45" t="s">
        <v>96</v>
      </c>
      <c r="E31" s="46" t="s">
        <v>74</v>
      </c>
      <c r="F31" s="44">
        <v>12.78</v>
      </c>
      <c r="G31" s="47">
        <v>384.65</v>
      </c>
      <c r="H31" s="48">
        <v>4915.82</v>
      </c>
      <c r="I31" s="43" t="s">
        <v>94</v>
      </c>
      <c r="J31" s="44" t="s">
        <v>95</v>
      </c>
      <c r="K31" s="45" t="s">
        <v>31</v>
      </c>
      <c r="L31" s="45" t="s">
        <v>96</v>
      </c>
      <c r="M31" s="46" t="s">
        <v>74</v>
      </c>
      <c r="N31" s="44">
        <v>12.78</v>
      </c>
      <c r="O31" s="49"/>
      <c r="P31" s="50">
        <f t="shared" ref="P31:P44" si="20">TRUNC(N31*O31,2)</f>
        <v>0</v>
      </c>
      <c r="Q31" s="6" t="b">
        <f t="shared" ref="Q31:Q44" si="21">D31=L31</f>
        <v>1</v>
      </c>
      <c r="R31" s="2" t="b">
        <f t="shared" ref="R31:R44" si="22">E31=M31</f>
        <v>1</v>
      </c>
      <c r="S31" s="2" t="str">
        <f t="shared" ref="S31:S44" si="23">IF(F31=N31,"OK","ERRO")</f>
        <v>OK</v>
      </c>
      <c r="T31" s="2" t="str">
        <f t="shared" ref="T31:T44" si="24">IF(G31&gt;=O31,"OK","ERRO")</f>
        <v>OK</v>
      </c>
      <c r="U31" s="2" t="str">
        <f t="shared" ref="U31:U44" si="25">IF(P31&lt;=H31,"OK","ERRO")</f>
        <v>OK</v>
      </c>
      <c r="V31" s="7">
        <f t="shared" si="13"/>
        <v>0</v>
      </c>
    </row>
    <row r="32" spans="1:22" ht="39" customHeight="1" x14ac:dyDescent="0.2">
      <c r="A32" s="43" t="s">
        <v>97</v>
      </c>
      <c r="B32" s="44" t="s">
        <v>98</v>
      </c>
      <c r="C32" s="45" t="s">
        <v>36</v>
      </c>
      <c r="D32" s="45" t="s">
        <v>99</v>
      </c>
      <c r="E32" s="46" t="s">
        <v>100</v>
      </c>
      <c r="F32" s="44">
        <v>104.9</v>
      </c>
      <c r="G32" s="47">
        <v>16.61</v>
      </c>
      <c r="H32" s="48">
        <v>1742.38</v>
      </c>
      <c r="I32" s="43" t="s">
        <v>97</v>
      </c>
      <c r="J32" s="44" t="s">
        <v>98</v>
      </c>
      <c r="K32" s="45" t="s">
        <v>36</v>
      </c>
      <c r="L32" s="45" t="s">
        <v>99</v>
      </c>
      <c r="M32" s="46" t="s">
        <v>100</v>
      </c>
      <c r="N32" s="44">
        <v>104.9</v>
      </c>
      <c r="O32" s="49"/>
      <c r="P32" s="50">
        <f t="shared" si="20"/>
        <v>0</v>
      </c>
      <c r="Q32" s="6" t="b">
        <f t="shared" si="21"/>
        <v>1</v>
      </c>
      <c r="R32" s="2" t="b">
        <f t="shared" si="22"/>
        <v>1</v>
      </c>
      <c r="S32" s="2" t="str">
        <f t="shared" si="23"/>
        <v>OK</v>
      </c>
      <c r="T32" s="2" t="str">
        <f t="shared" si="24"/>
        <v>OK</v>
      </c>
      <c r="U32" s="2" t="str">
        <f t="shared" si="25"/>
        <v>OK</v>
      </c>
      <c r="V32" s="7">
        <f t="shared" si="13"/>
        <v>0</v>
      </c>
    </row>
    <row r="33" spans="1:22" ht="39" customHeight="1" x14ac:dyDescent="0.2">
      <c r="A33" s="43" t="s">
        <v>101</v>
      </c>
      <c r="B33" s="44" t="s">
        <v>102</v>
      </c>
      <c r="C33" s="45" t="s">
        <v>36</v>
      </c>
      <c r="D33" s="45" t="s">
        <v>103</v>
      </c>
      <c r="E33" s="46" t="s">
        <v>100</v>
      </c>
      <c r="F33" s="44">
        <v>375.7</v>
      </c>
      <c r="G33" s="47">
        <v>11.99</v>
      </c>
      <c r="H33" s="48">
        <v>4504.6400000000003</v>
      </c>
      <c r="I33" s="43" t="s">
        <v>101</v>
      </c>
      <c r="J33" s="44" t="s">
        <v>102</v>
      </c>
      <c r="K33" s="45" t="s">
        <v>36</v>
      </c>
      <c r="L33" s="45" t="s">
        <v>103</v>
      </c>
      <c r="M33" s="46" t="s">
        <v>100</v>
      </c>
      <c r="N33" s="44">
        <v>375.7</v>
      </c>
      <c r="O33" s="49"/>
      <c r="P33" s="50">
        <f t="shared" si="20"/>
        <v>0</v>
      </c>
      <c r="Q33" s="6" t="b">
        <f t="shared" si="21"/>
        <v>1</v>
      </c>
      <c r="R33" s="2" t="b">
        <f t="shared" si="22"/>
        <v>1</v>
      </c>
      <c r="S33" s="2" t="str">
        <f t="shared" si="23"/>
        <v>OK</v>
      </c>
      <c r="T33" s="2" t="str">
        <f t="shared" si="24"/>
        <v>OK</v>
      </c>
      <c r="U33" s="2" t="str">
        <f t="shared" si="25"/>
        <v>OK</v>
      </c>
      <c r="V33" s="7">
        <f t="shared" si="13"/>
        <v>0</v>
      </c>
    </row>
    <row r="34" spans="1:22" ht="39" customHeight="1" x14ac:dyDescent="0.2">
      <c r="A34" s="43" t="s">
        <v>104</v>
      </c>
      <c r="B34" s="44" t="s">
        <v>105</v>
      </c>
      <c r="C34" s="45" t="s">
        <v>36</v>
      </c>
      <c r="D34" s="45" t="s">
        <v>106</v>
      </c>
      <c r="E34" s="46" t="s">
        <v>74</v>
      </c>
      <c r="F34" s="44">
        <v>12.78</v>
      </c>
      <c r="G34" s="47">
        <v>894.92</v>
      </c>
      <c r="H34" s="48">
        <v>11437.07</v>
      </c>
      <c r="I34" s="43" t="s">
        <v>104</v>
      </c>
      <c r="J34" s="44" t="s">
        <v>105</v>
      </c>
      <c r="K34" s="45" t="s">
        <v>36</v>
      </c>
      <c r="L34" s="45" t="s">
        <v>106</v>
      </c>
      <c r="M34" s="46" t="s">
        <v>74</v>
      </c>
      <c r="N34" s="44">
        <v>12.78</v>
      </c>
      <c r="O34" s="49"/>
      <c r="P34" s="50">
        <f t="shared" si="20"/>
        <v>0</v>
      </c>
      <c r="Q34" s="6" t="b">
        <f t="shared" si="21"/>
        <v>1</v>
      </c>
      <c r="R34" s="2" t="b">
        <f t="shared" si="22"/>
        <v>1</v>
      </c>
      <c r="S34" s="2" t="str">
        <f t="shared" si="23"/>
        <v>OK</v>
      </c>
      <c r="T34" s="2" t="str">
        <f t="shared" si="24"/>
        <v>OK</v>
      </c>
      <c r="U34" s="2" t="str">
        <f t="shared" si="25"/>
        <v>OK</v>
      </c>
      <c r="V34" s="7">
        <f t="shared" si="13"/>
        <v>0</v>
      </c>
    </row>
    <row r="35" spans="1:22" ht="39" customHeight="1" x14ac:dyDescent="0.2">
      <c r="A35" s="43" t="s">
        <v>107</v>
      </c>
      <c r="B35" s="44" t="s">
        <v>108</v>
      </c>
      <c r="C35" s="45" t="s">
        <v>36</v>
      </c>
      <c r="D35" s="45" t="s">
        <v>109</v>
      </c>
      <c r="E35" s="46" t="s">
        <v>74</v>
      </c>
      <c r="F35" s="44">
        <v>5.29</v>
      </c>
      <c r="G35" s="47">
        <v>136.29</v>
      </c>
      <c r="H35" s="48">
        <v>720.97</v>
      </c>
      <c r="I35" s="43" t="s">
        <v>107</v>
      </c>
      <c r="J35" s="44" t="s">
        <v>108</v>
      </c>
      <c r="K35" s="45" t="s">
        <v>36</v>
      </c>
      <c r="L35" s="45" t="s">
        <v>109</v>
      </c>
      <c r="M35" s="46" t="s">
        <v>74</v>
      </c>
      <c r="N35" s="44">
        <v>5.29</v>
      </c>
      <c r="O35" s="49"/>
      <c r="P35" s="50">
        <f t="shared" si="20"/>
        <v>0</v>
      </c>
      <c r="Q35" s="6" t="b">
        <f t="shared" si="21"/>
        <v>1</v>
      </c>
      <c r="R35" s="2" t="b">
        <f t="shared" si="22"/>
        <v>1</v>
      </c>
      <c r="S35" s="2" t="str">
        <f t="shared" si="23"/>
        <v>OK</v>
      </c>
      <c r="T35" s="2" t="str">
        <f t="shared" si="24"/>
        <v>OK</v>
      </c>
      <c r="U35" s="2" t="str">
        <f t="shared" si="25"/>
        <v>OK</v>
      </c>
      <c r="V35" s="7">
        <f t="shared" si="13"/>
        <v>0</v>
      </c>
    </row>
    <row r="36" spans="1:22" ht="39" customHeight="1" x14ac:dyDescent="0.2">
      <c r="A36" s="43" t="s">
        <v>110</v>
      </c>
      <c r="B36" s="44" t="s">
        <v>111</v>
      </c>
      <c r="C36" s="45" t="s">
        <v>36</v>
      </c>
      <c r="D36" s="45" t="s">
        <v>112</v>
      </c>
      <c r="E36" s="46" t="s">
        <v>100</v>
      </c>
      <c r="F36" s="44">
        <v>11.4</v>
      </c>
      <c r="G36" s="47">
        <v>17.29</v>
      </c>
      <c r="H36" s="48">
        <v>197.1</v>
      </c>
      <c r="I36" s="43" t="s">
        <v>110</v>
      </c>
      <c r="J36" s="44" t="s">
        <v>111</v>
      </c>
      <c r="K36" s="45" t="s">
        <v>36</v>
      </c>
      <c r="L36" s="45" t="s">
        <v>112</v>
      </c>
      <c r="M36" s="46" t="s">
        <v>100</v>
      </c>
      <c r="N36" s="44">
        <v>11.4</v>
      </c>
      <c r="O36" s="49"/>
      <c r="P36" s="50">
        <f t="shared" si="20"/>
        <v>0</v>
      </c>
      <c r="Q36" s="6" t="b">
        <f t="shared" si="21"/>
        <v>1</v>
      </c>
      <c r="R36" s="2" t="b">
        <f t="shared" si="22"/>
        <v>1</v>
      </c>
      <c r="S36" s="2" t="str">
        <f t="shared" si="23"/>
        <v>OK</v>
      </c>
      <c r="T36" s="2" t="str">
        <f t="shared" si="24"/>
        <v>OK</v>
      </c>
      <c r="U36" s="2" t="str">
        <f t="shared" si="25"/>
        <v>OK</v>
      </c>
      <c r="V36" s="7">
        <f t="shared" si="13"/>
        <v>0</v>
      </c>
    </row>
    <row r="37" spans="1:22" ht="39" customHeight="1" x14ac:dyDescent="0.2">
      <c r="A37" s="43" t="s">
        <v>113</v>
      </c>
      <c r="B37" s="44" t="s">
        <v>98</v>
      </c>
      <c r="C37" s="45" t="s">
        <v>36</v>
      </c>
      <c r="D37" s="45" t="s">
        <v>99</v>
      </c>
      <c r="E37" s="46" t="s">
        <v>100</v>
      </c>
      <c r="F37" s="44">
        <v>145</v>
      </c>
      <c r="G37" s="47">
        <v>16.61</v>
      </c>
      <c r="H37" s="48">
        <v>2408.4499999999998</v>
      </c>
      <c r="I37" s="43" t="s">
        <v>113</v>
      </c>
      <c r="J37" s="44" t="s">
        <v>98</v>
      </c>
      <c r="K37" s="45" t="s">
        <v>36</v>
      </c>
      <c r="L37" s="45" t="s">
        <v>99</v>
      </c>
      <c r="M37" s="46" t="s">
        <v>100</v>
      </c>
      <c r="N37" s="44">
        <v>145</v>
      </c>
      <c r="O37" s="49"/>
      <c r="P37" s="50">
        <f t="shared" si="20"/>
        <v>0</v>
      </c>
      <c r="Q37" s="6" t="b">
        <f t="shared" si="21"/>
        <v>1</v>
      </c>
      <c r="R37" s="2" t="b">
        <f t="shared" si="22"/>
        <v>1</v>
      </c>
      <c r="S37" s="2" t="str">
        <f t="shared" si="23"/>
        <v>OK</v>
      </c>
      <c r="T37" s="2" t="str">
        <f t="shared" si="24"/>
        <v>OK</v>
      </c>
      <c r="U37" s="2" t="str">
        <f t="shared" si="25"/>
        <v>OK</v>
      </c>
      <c r="V37" s="7">
        <f t="shared" si="13"/>
        <v>0</v>
      </c>
    </row>
    <row r="38" spans="1:22" ht="39" customHeight="1" x14ac:dyDescent="0.2">
      <c r="A38" s="43" t="s">
        <v>114</v>
      </c>
      <c r="B38" s="44" t="s">
        <v>115</v>
      </c>
      <c r="C38" s="45" t="s">
        <v>36</v>
      </c>
      <c r="D38" s="45" t="s">
        <v>116</v>
      </c>
      <c r="E38" s="46" t="s">
        <v>100</v>
      </c>
      <c r="F38" s="44">
        <v>244.1</v>
      </c>
      <c r="G38" s="47">
        <v>15.79</v>
      </c>
      <c r="H38" s="48">
        <v>3854.33</v>
      </c>
      <c r="I38" s="43" t="s">
        <v>114</v>
      </c>
      <c r="J38" s="44" t="s">
        <v>115</v>
      </c>
      <c r="K38" s="45" t="s">
        <v>36</v>
      </c>
      <c r="L38" s="45" t="s">
        <v>116</v>
      </c>
      <c r="M38" s="46" t="s">
        <v>100</v>
      </c>
      <c r="N38" s="44">
        <v>244.1</v>
      </c>
      <c r="O38" s="49"/>
      <c r="P38" s="50">
        <f t="shared" si="20"/>
        <v>0</v>
      </c>
      <c r="Q38" s="6" t="b">
        <f t="shared" si="21"/>
        <v>1</v>
      </c>
      <c r="R38" s="2" t="b">
        <f t="shared" si="22"/>
        <v>1</v>
      </c>
      <c r="S38" s="2" t="str">
        <f t="shared" si="23"/>
        <v>OK</v>
      </c>
      <c r="T38" s="2" t="str">
        <f t="shared" si="24"/>
        <v>OK</v>
      </c>
      <c r="U38" s="2" t="str">
        <f t="shared" si="25"/>
        <v>OK</v>
      </c>
      <c r="V38" s="7">
        <f t="shared" si="13"/>
        <v>0</v>
      </c>
    </row>
    <row r="39" spans="1:22" ht="39" customHeight="1" x14ac:dyDescent="0.2">
      <c r="A39" s="43" t="s">
        <v>117</v>
      </c>
      <c r="B39" s="44" t="s">
        <v>118</v>
      </c>
      <c r="C39" s="45" t="s">
        <v>36</v>
      </c>
      <c r="D39" s="45" t="s">
        <v>119</v>
      </c>
      <c r="E39" s="46" t="s">
        <v>100</v>
      </c>
      <c r="F39" s="44">
        <v>191.4</v>
      </c>
      <c r="G39" s="47">
        <v>14.2</v>
      </c>
      <c r="H39" s="48">
        <v>2717.88</v>
      </c>
      <c r="I39" s="43" t="s">
        <v>117</v>
      </c>
      <c r="J39" s="44" t="s">
        <v>118</v>
      </c>
      <c r="K39" s="45" t="s">
        <v>36</v>
      </c>
      <c r="L39" s="45" t="s">
        <v>119</v>
      </c>
      <c r="M39" s="46" t="s">
        <v>100</v>
      </c>
      <c r="N39" s="44">
        <v>191.4</v>
      </c>
      <c r="O39" s="49"/>
      <c r="P39" s="50">
        <f t="shared" si="20"/>
        <v>0</v>
      </c>
      <c r="Q39" s="6" t="b">
        <f t="shared" si="21"/>
        <v>1</v>
      </c>
      <c r="R39" s="2" t="b">
        <f t="shared" si="22"/>
        <v>1</v>
      </c>
      <c r="S39" s="2" t="str">
        <f t="shared" si="23"/>
        <v>OK</v>
      </c>
      <c r="T39" s="2" t="str">
        <f t="shared" si="24"/>
        <v>OK</v>
      </c>
      <c r="U39" s="2" t="str">
        <f t="shared" si="25"/>
        <v>OK</v>
      </c>
      <c r="V39" s="7">
        <f t="shared" si="13"/>
        <v>0</v>
      </c>
    </row>
    <row r="40" spans="1:22" ht="39" customHeight="1" x14ac:dyDescent="0.2">
      <c r="A40" s="43" t="s">
        <v>120</v>
      </c>
      <c r="B40" s="44" t="s">
        <v>102</v>
      </c>
      <c r="C40" s="45" t="s">
        <v>36</v>
      </c>
      <c r="D40" s="45" t="s">
        <v>103</v>
      </c>
      <c r="E40" s="46" t="s">
        <v>100</v>
      </c>
      <c r="F40" s="44">
        <v>45.8</v>
      </c>
      <c r="G40" s="47">
        <v>11.99</v>
      </c>
      <c r="H40" s="48">
        <v>549.14</v>
      </c>
      <c r="I40" s="43" t="s">
        <v>120</v>
      </c>
      <c r="J40" s="44" t="s">
        <v>102</v>
      </c>
      <c r="K40" s="45" t="s">
        <v>36</v>
      </c>
      <c r="L40" s="45" t="s">
        <v>103</v>
      </c>
      <c r="M40" s="46" t="s">
        <v>100</v>
      </c>
      <c r="N40" s="44">
        <v>45.8</v>
      </c>
      <c r="O40" s="49"/>
      <c r="P40" s="50">
        <f t="shared" si="20"/>
        <v>0</v>
      </c>
      <c r="Q40" s="6" t="b">
        <f t="shared" si="21"/>
        <v>1</v>
      </c>
      <c r="R40" s="2" t="b">
        <f t="shared" si="22"/>
        <v>1</v>
      </c>
      <c r="S40" s="2" t="str">
        <f t="shared" si="23"/>
        <v>OK</v>
      </c>
      <c r="T40" s="2" t="str">
        <f t="shared" si="24"/>
        <v>OK</v>
      </c>
      <c r="U40" s="2" t="str">
        <f t="shared" si="25"/>
        <v>OK</v>
      </c>
      <c r="V40" s="7">
        <f t="shared" si="13"/>
        <v>0</v>
      </c>
    </row>
    <row r="41" spans="1:22" ht="39" customHeight="1" x14ac:dyDescent="0.2">
      <c r="A41" s="43" t="s">
        <v>121</v>
      </c>
      <c r="B41" s="44" t="s">
        <v>122</v>
      </c>
      <c r="C41" s="45" t="s">
        <v>36</v>
      </c>
      <c r="D41" s="45" t="s">
        <v>123</v>
      </c>
      <c r="E41" s="46" t="s">
        <v>33</v>
      </c>
      <c r="F41" s="44">
        <v>46.32</v>
      </c>
      <c r="G41" s="47">
        <v>146.47</v>
      </c>
      <c r="H41" s="48">
        <v>6784.49</v>
      </c>
      <c r="I41" s="43" t="s">
        <v>121</v>
      </c>
      <c r="J41" s="44" t="s">
        <v>122</v>
      </c>
      <c r="K41" s="45" t="s">
        <v>36</v>
      </c>
      <c r="L41" s="45" t="s">
        <v>123</v>
      </c>
      <c r="M41" s="46" t="s">
        <v>33</v>
      </c>
      <c r="N41" s="44">
        <v>46.32</v>
      </c>
      <c r="O41" s="49"/>
      <c r="P41" s="50">
        <f t="shared" si="20"/>
        <v>0</v>
      </c>
      <c r="Q41" s="6" t="b">
        <f t="shared" si="21"/>
        <v>1</v>
      </c>
      <c r="R41" s="2" t="b">
        <f t="shared" si="22"/>
        <v>1</v>
      </c>
      <c r="S41" s="2" t="str">
        <f t="shared" si="23"/>
        <v>OK</v>
      </c>
      <c r="T41" s="2" t="str">
        <f t="shared" si="24"/>
        <v>OK</v>
      </c>
      <c r="U41" s="2" t="str">
        <f t="shared" si="25"/>
        <v>OK</v>
      </c>
      <c r="V41" s="7">
        <f t="shared" si="13"/>
        <v>0</v>
      </c>
    </row>
    <row r="42" spans="1:22" ht="39" customHeight="1" x14ac:dyDescent="0.2">
      <c r="A42" s="43" t="s">
        <v>124</v>
      </c>
      <c r="B42" s="44" t="s">
        <v>105</v>
      </c>
      <c r="C42" s="45" t="s">
        <v>36</v>
      </c>
      <c r="D42" s="45" t="s">
        <v>106</v>
      </c>
      <c r="E42" s="46" t="s">
        <v>74</v>
      </c>
      <c r="F42" s="44">
        <v>5.21</v>
      </c>
      <c r="G42" s="47">
        <v>894.92</v>
      </c>
      <c r="H42" s="48">
        <v>4662.53</v>
      </c>
      <c r="I42" s="43" t="s">
        <v>124</v>
      </c>
      <c r="J42" s="44" t="s">
        <v>105</v>
      </c>
      <c r="K42" s="45" t="s">
        <v>36</v>
      </c>
      <c r="L42" s="45" t="s">
        <v>106</v>
      </c>
      <c r="M42" s="46" t="s">
        <v>74</v>
      </c>
      <c r="N42" s="44">
        <v>5.21</v>
      </c>
      <c r="O42" s="49"/>
      <c r="P42" s="50">
        <f t="shared" si="20"/>
        <v>0</v>
      </c>
      <c r="Q42" s="6" t="b">
        <f t="shared" si="21"/>
        <v>1</v>
      </c>
      <c r="R42" s="2" t="b">
        <f t="shared" si="22"/>
        <v>1</v>
      </c>
      <c r="S42" s="2" t="str">
        <f t="shared" si="23"/>
        <v>OK</v>
      </c>
      <c r="T42" s="2" t="str">
        <f t="shared" si="24"/>
        <v>OK</v>
      </c>
      <c r="U42" s="2" t="str">
        <f t="shared" si="25"/>
        <v>OK</v>
      </c>
      <c r="V42" s="7">
        <f t="shared" si="13"/>
        <v>0</v>
      </c>
    </row>
    <row r="43" spans="1:22" ht="51.95" customHeight="1" x14ac:dyDescent="0.2">
      <c r="A43" s="43" t="s">
        <v>125</v>
      </c>
      <c r="B43" s="44" t="s">
        <v>126</v>
      </c>
      <c r="C43" s="45" t="s">
        <v>31</v>
      </c>
      <c r="D43" s="45" t="s">
        <v>127</v>
      </c>
      <c r="E43" s="46" t="s">
        <v>33</v>
      </c>
      <c r="F43" s="44">
        <v>24.05</v>
      </c>
      <c r="G43" s="47">
        <v>243.05</v>
      </c>
      <c r="H43" s="48">
        <v>5845.35</v>
      </c>
      <c r="I43" s="43" t="s">
        <v>125</v>
      </c>
      <c r="J43" s="44" t="s">
        <v>126</v>
      </c>
      <c r="K43" s="45" t="s">
        <v>31</v>
      </c>
      <c r="L43" s="45" t="s">
        <v>127</v>
      </c>
      <c r="M43" s="46" t="s">
        <v>33</v>
      </c>
      <c r="N43" s="44">
        <v>24.05</v>
      </c>
      <c r="O43" s="49"/>
      <c r="P43" s="50">
        <f t="shared" si="20"/>
        <v>0</v>
      </c>
      <c r="Q43" s="6" t="b">
        <f t="shared" si="21"/>
        <v>1</v>
      </c>
      <c r="R43" s="2" t="b">
        <f t="shared" si="22"/>
        <v>1</v>
      </c>
      <c r="S43" s="2" t="str">
        <f t="shared" si="23"/>
        <v>OK</v>
      </c>
      <c r="T43" s="2" t="str">
        <f t="shared" si="24"/>
        <v>OK</v>
      </c>
      <c r="U43" s="2" t="str">
        <f t="shared" si="25"/>
        <v>OK</v>
      </c>
      <c r="V43" s="7">
        <f t="shared" si="13"/>
        <v>0</v>
      </c>
    </row>
    <row r="44" spans="1:22" ht="26.1" customHeight="1" x14ac:dyDescent="0.2">
      <c r="A44" s="43" t="s">
        <v>128</v>
      </c>
      <c r="B44" s="44" t="s">
        <v>129</v>
      </c>
      <c r="C44" s="45" t="s">
        <v>36</v>
      </c>
      <c r="D44" s="45" t="s">
        <v>130</v>
      </c>
      <c r="E44" s="46" t="s">
        <v>74</v>
      </c>
      <c r="F44" s="44">
        <v>8.4</v>
      </c>
      <c r="G44" s="47">
        <v>36.479999999999997</v>
      </c>
      <c r="H44" s="48">
        <v>306.43</v>
      </c>
      <c r="I44" s="43" t="s">
        <v>128</v>
      </c>
      <c r="J44" s="44" t="s">
        <v>129</v>
      </c>
      <c r="K44" s="45" t="s">
        <v>36</v>
      </c>
      <c r="L44" s="45" t="s">
        <v>130</v>
      </c>
      <c r="M44" s="46" t="s">
        <v>74</v>
      </c>
      <c r="N44" s="44">
        <v>8.4</v>
      </c>
      <c r="O44" s="49"/>
      <c r="P44" s="50">
        <f t="shared" si="20"/>
        <v>0</v>
      </c>
      <c r="Q44" s="6" t="b">
        <f t="shared" si="21"/>
        <v>1</v>
      </c>
      <c r="R44" s="2" t="b">
        <f t="shared" si="22"/>
        <v>1</v>
      </c>
      <c r="S44" s="2" t="str">
        <f t="shared" si="23"/>
        <v>OK</v>
      </c>
      <c r="T44" s="2" t="str">
        <f t="shared" si="24"/>
        <v>OK</v>
      </c>
      <c r="U44" s="2" t="str">
        <f t="shared" si="25"/>
        <v>OK</v>
      </c>
      <c r="V44" s="7">
        <f t="shared" si="13"/>
        <v>0</v>
      </c>
    </row>
    <row r="45" spans="1:22" ht="24" customHeight="1" x14ac:dyDescent="0.2">
      <c r="A45" s="38" t="s">
        <v>131</v>
      </c>
      <c r="B45" s="39"/>
      <c r="C45" s="39"/>
      <c r="D45" s="39" t="s">
        <v>132</v>
      </c>
      <c r="E45" s="39"/>
      <c r="F45" s="40"/>
      <c r="G45" s="39"/>
      <c r="H45" s="41">
        <v>22079.22</v>
      </c>
      <c r="I45" s="38" t="s">
        <v>131</v>
      </c>
      <c r="J45" s="39"/>
      <c r="K45" s="39"/>
      <c r="L45" s="39" t="s">
        <v>132</v>
      </c>
      <c r="M45" s="39"/>
      <c r="N45" s="40"/>
      <c r="O45" s="39"/>
      <c r="P45" s="41"/>
      <c r="Q45" s="8"/>
      <c r="R45" s="4"/>
      <c r="S45" s="4"/>
      <c r="T45" s="4"/>
      <c r="U45" s="4"/>
      <c r="V45" s="5"/>
    </row>
    <row r="46" spans="1:22" ht="39" customHeight="1" x14ac:dyDescent="0.2">
      <c r="A46" s="43" t="s">
        <v>133</v>
      </c>
      <c r="B46" s="44" t="s">
        <v>111</v>
      </c>
      <c r="C46" s="45" t="s">
        <v>36</v>
      </c>
      <c r="D46" s="45" t="s">
        <v>112</v>
      </c>
      <c r="E46" s="46" t="s">
        <v>100</v>
      </c>
      <c r="F46" s="44">
        <v>113</v>
      </c>
      <c r="G46" s="47">
        <v>17.29</v>
      </c>
      <c r="H46" s="48">
        <v>1953.77</v>
      </c>
      <c r="I46" s="43" t="s">
        <v>133</v>
      </c>
      <c r="J46" s="44" t="s">
        <v>111</v>
      </c>
      <c r="K46" s="45" t="s">
        <v>36</v>
      </c>
      <c r="L46" s="45" t="s">
        <v>112</v>
      </c>
      <c r="M46" s="46" t="s">
        <v>100</v>
      </c>
      <c r="N46" s="44">
        <v>113</v>
      </c>
      <c r="O46" s="49"/>
      <c r="P46" s="50">
        <f t="shared" ref="P46:P52" si="26">TRUNC(N46*O46,2)</f>
        <v>0</v>
      </c>
      <c r="Q46" s="6" t="b">
        <f t="shared" ref="Q46:Q52" si="27">D46=L46</f>
        <v>1</v>
      </c>
      <c r="R46" s="2" t="b">
        <f t="shared" ref="R46:R52" si="28">E46=M46</f>
        <v>1</v>
      </c>
      <c r="S46" s="2" t="str">
        <f t="shared" ref="S46:S52" si="29">IF(F46=N46,"OK","ERRO")</f>
        <v>OK</v>
      </c>
      <c r="T46" s="2" t="str">
        <f t="shared" ref="T46:T51" si="30">IF(G46&gt;=O46,"OK","ERRO")</f>
        <v>OK</v>
      </c>
      <c r="U46" s="2" t="str">
        <f t="shared" ref="U46:U52" si="31">IF(P46&lt;=H46,"OK","ERRO")</f>
        <v>OK</v>
      </c>
      <c r="V46" s="7">
        <f t="shared" si="13"/>
        <v>0</v>
      </c>
    </row>
    <row r="47" spans="1:22" ht="39" customHeight="1" x14ac:dyDescent="0.2">
      <c r="A47" s="43" t="s">
        <v>134</v>
      </c>
      <c r="B47" s="44" t="s">
        <v>115</v>
      </c>
      <c r="C47" s="45" t="s">
        <v>36</v>
      </c>
      <c r="D47" s="45" t="s">
        <v>116</v>
      </c>
      <c r="E47" s="46" t="s">
        <v>100</v>
      </c>
      <c r="F47" s="44">
        <v>92</v>
      </c>
      <c r="G47" s="47">
        <v>15.79</v>
      </c>
      <c r="H47" s="48">
        <v>1452.68</v>
      </c>
      <c r="I47" s="43" t="s">
        <v>134</v>
      </c>
      <c r="J47" s="44" t="s">
        <v>115</v>
      </c>
      <c r="K47" s="45" t="s">
        <v>36</v>
      </c>
      <c r="L47" s="45" t="s">
        <v>116</v>
      </c>
      <c r="M47" s="46" t="s">
        <v>100</v>
      </c>
      <c r="N47" s="44">
        <v>92</v>
      </c>
      <c r="O47" s="49"/>
      <c r="P47" s="50">
        <f t="shared" si="26"/>
        <v>0</v>
      </c>
      <c r="Q47" s="6" t="b">
        <f t="shared" si="27"/>
        <v>1</v>
      </c>
      <c r="R47" s="2" t="b">
        <f t="shared" si="28"/>
        <v>1</v>
      </c>
      <c r="S47" s="2" t="str">
        <f t="shared" si="29"/>
        <v>OK</v>
      </c>
      <c r="T47" s="2" t="str">
        <f t="shared" si="30"/>
        <v>OK</v>
      </c>
      <c r="U47" s="2" t="str">
        <f t="shared" si="31"/>
        <v>OK</v>
      </c>
      <c r="V47" s="7">
        <f t="shared" si="13"/>
        <v>0</v>
      </c>
    </row>
    <row r="48" spans="1:22" ht="39" customHeight="1" x14ac:dyDescent="0.2">
      <c r="A48" s="43" t="s">
        <v>135</v>
      </c>
      <c r="B48" s="44" t="s">
        <v>118</v>
      </c>
      <c r="C48" s="45" t="s">
        <v>36</v>
      </c>
      <c r="D48" s="45" t="s">
        <v>119</v>
      </c>
      <c r="E48" s="46" t="s">
        <v>100</v>
      </c>
      <c r="F48" s="44">
        <v>113.1</v>
      </c>
      <c r="G48" s="47">
        <v>14.2</v>
      </c>
      <c r="H48" s="48">
        <v>1606.02</v>
      </c>
      <c r="I48" s="43" t="s">
        <v>135</v>
      </c>
      <c r="J48" s="44" t="s">
        <v>118</v>
      </c>
      <c r="K48" s="45" t="s">
        <v>36</v>
      </c>
      <c r="L48" s="45" t="s">
        <v>119</v>
      </c>
      <c r="M48" s="46" t="s">
        <v>100</v>
      </c>
      <c r="N48" s="44">
        <v>113.1</v>
      </c>
      <c r="O48" s="49"/>
      <c r="P48" s="50">
        <f t="shared" si="26"/>
        <v>0</v>
      </c>
      <c r="Q48" s="6" t="b">
        <f t="shared" si="27"/>
        <v>1</v>
      </c>
      <c r="R48" s="2" t="b">
        <f t="shared" si="28"/>
        <v>1</v>
      </c>
      <c r="S48" s="2" t="str">
        <f t="shared" si="29"/>
        <v>OK</v>
      </c>
      <c r="T48" s="2" t="str">
        <f t="shared" si="30"/>
        <v>OK</v>
      </c>
      <c r="U48" s="2" t="str">
        <f t="shared" si="31"/>
        <v>OK</v>
      </c>
      <c r="V48" s="7">
        <f t="shared" si="13"/>
        <v>0</v>
      </c>
    </row>
    <row r="49" spans="1:22" ht="39" customHeight="1" x14ac:dyDescent="0.2">
      <c r="A49" s="43" t="s">
        <v>136</v>
      </c>
      <c r="B49" s="44" t="s">
        <v>102</v>
      </c>
      <c r="C49" s="45" t="s">
        <v>36</v>
      </c>
      <c r="D49" s="45" t="s">
        <v>103</v>
      </c>
      <c r="E49" s="46" t="s">
        <v>100</v>
      </c>
      <c r="F49" s="44">
        <v>135.5</v>
      </c>
      <c r="G49" s="47">
        <v>11.99</v>
      </c>
      <c r="H49" s="48">
        <v>1624.64</v>
      </c>
      <c r="I49" s="43" t="s">
        <v>136</v>
      </c>
      <c r="J49" s="44" t="s">
        <v>102</v>
      </c>
      <c r="K49" s="45" t="s">
        <v>36</v>
      </c>
      <c r="L49" s="45" t="s">
        <v>103</v>
      </c>
      <c r="M49" s="46" t="s">
        <v>100</v>
      </c>
      <c r="N49" s="44">
        <v>135.5</v>
      </c>
      <c r="O49" s="49"/>
      <c r="P49" s="50">
        <f t="shared" si="26"/>
        <v>0</v>
      </c>
      <c r="Q49" s="6" t="b">
        <f t="shared" si="27"/>
        <v>1</v>
      </c>
      <c r="R49" s="2" t="b">
        <f t="shared" si="28"/>
        <v>1</v>
      </c>
      <c r="S49" s="2" t="str">
        <f t="shared" si="29"/>
        <v>OK</v>
      </c>
      <c r="T49" s="2" t="str">
        <f t="shared" si="30"/>
        <v>OK</v>
      </c>
      <c r="U49" s="2" t="str">
        <f t="shared" si="31"/>
        <v>OK</v>
      </c>
      <c r="V49" s="7">
        <f t="shared" si="13"/>
        <v>0</v>
      </c>
    </row>
    <row r="50" spans="1:22" ht="51.95" customHeight="1" x14ac:dyDescent="0.2">
      <c r="A50" s="43" t="s">
        <v>137</v>
      </c>
      <c r="B50" s="44" t="s">
        <v>138</v>
      </c>
      <c r="C50" s="45" t="s">
        <v>36</v>
      </c>
      <c r="D50" s="45" t="s">
        <v>139</v>
      </c>
      <c r="E50" s="46" t="s">
        <v>33</v>
      </c>
      <c r="F50" s="44">
        <v>68.290000000000006</v>
      </c>
      <c r="G50" s="47">
        <v>160.81</v>
      </c>
      <c r="H50" s="48">
        <v>10981.71</v>
      </c>
      <c r="I50" s="43" t="s">
        <v>137</v>
      </c>
      <c r="J50" s="44" t="s">
        <v>138</v>
      </c>
      <c r="K50" s="45" t="s">
        <v>36</v>
      </c>
      <c r="L50" s="45" t="s">
        <v>139</v>
      </c>
      <c r="M50" s="46" t="s">
        <v>33</v>
      </c>
      <c r="N50" s="44">
        <v>68.290000000000006</v>
      </c>
      <c r="O50" s="49"/>
      <c r="P50" s="50">
        <f t="shared" si="26"/>
        <v>0</v>
      </c>
      <c r="Q50" s="6" t="b">
        <f t="shared" si="27"/>
        <v>1</v>
      </c>
      <c r="R50" s="2" t="b">
        <f t="shared" si="28"/>
        <v>1</v>
      </c>
      <c r="S50" s="2" t="str">
        <f t="shared" si="29"/>
        <v>OK</v>
      </c>
      <c r="T50" s="2" t="str">
        <f t="shared" si="30"/>
        <v>OK</v>
      </c>
      <c r="U50" s="2" t="str">
        <f t="shared" si="31"/>
        <v>OK</v>
      </c>
      <c r="V50" s="7">
        <f t="shared" si="13"/>
        <v>0</v>
      </c>
    </row>
    <row r="51" spans="1:22" ht="39" customHeight="1" x14ac:dyDescent="0.2">
      <c r="A51" s="43" t="s">
        <v>140</v>
      </c>
      <c r="B51" s="44" t="s">
        <v>141</v>
      </c>
      <c r="C51" s="45" t="s">
        <v>36</v>
      </c>
      <c r="D51" s="45" t="s">
        <v>142</v>
      </c>
      <c r="E51" s="46" t="s">
        <v>74</v>
      </c>
      <c r="F51" s="44">
        <v>4.78</v>
      </c>
      <c r="G51" s="47">
        <v>618.09</v>
      </c>
      <c r="H51" s="48">
        <v>2954.47</v>
      </c>
      <c r="I51" s="43" t="s">
        <v>140</v>
      </c>
      <c r="J51" s="44" t="s">
        <v>141</v>
      </c>
      <c r="K51" s="45" t="s">
        <v>36</v>
      </c>
      <c r="L51" s="45" t="s">
        <v>142</v>
      </c>
      <c r="M51" s="46" t="s">
        <v>74</v>
      </c>
      <c r="N51" s="44">
        <v>4.78</v>
      </c>
      <c r="O51" s="49"/>
      <c r="P51" s="50">
        <f t="shared" si="26"/>
        <v>0</v>
      </c>
      <c r="Q51" s="6" t="b">
        <f t="shared" si="27"/>
        <v>1</v>
      </c>
      <c r="R51" s="2" t="b">
        <f t="shared" si="28"/>
        <v>1</v>
      </c>
      <c r="S51" s="2" t="str">
        <f t="shared" si="29"/>
        <v>OK</v>
      </c>
      <c r="T51" s="2" t="str">
        <f t="shared" si="30"/>
        <v>OK</v>
      </c>
      <c r="U51" s="2" t="str">
        <f t="shared" si="31"/>
        <v>OK</v>
      </c>
      <c r="V51" s="7">
        <f t="shared" si="13"/>
        <v>0</v>
      </c>
    </row>
    <row r="52" spans="1:22" ht="26.1" customHeight="1" x14ac:dyDescent="0.2">
      <c r="A52" s="43" t="s">
        <v>143</v>
      </c>
      <c r="B52" s="44" t="s">
        <v>144</v>
      </c>
      <c r="C52" s="45" t="s">
        <v>36</v>
      </c>
      <c r="D52" s="45" t="s">
        <v>145</v>
      </c>
      <c r="E52" s="46" t="s">
        <v>74</v>
      </c>
      <c r="F52" s="44">
        <v>4.78</v>
      </c>
      <c r="G52" s="47">
        <v>315.05</v>
      </c>
      <c r="H52" s="48">
        <v>1505.93</v>
      </c>
      <c r="I52" s="43" t="s">
        <v>143</v>
      </c>
      <c r="J52" s="44" t="s">
        <v>144</v>
      </c>
      <c r="K52" s="45" t="s">
        <v>36</v>
      </c>
      <c r="L52" s="45" t="s">
        <v>145</v>
      </c>
      <c r="M52" s="46" t="s">
        <v>74</v>
      </c>
      <c r="N52" s="44">
        <v>4.78</v>
      </c>
      <c r="O52" s="49"/>
      <c r="P52" s="50">
        <f t="shared" si="26"/>
        <v>0</v>
      </c>
      <c r="Q52" s="6" t="b">
        <f t="shared" si="27"/>
        <v>1</v>
      </c>
      <c r="R52" s="2" t="b">
        <f t="shared" si="28"/>
        <v>1</v>
      </c>
      <c r="S52" s="2" t="str">
        <f t="shared" si="29"/>
        <v>OK</v>
      </c>
      <c r="T52" s="2" t="str">
        <f>IF(G52&gt;=O52,"OK","ERRO")</f>
        <v>OK</v>
      </c>
      <c r="U52" s="2" t="str">
        <f t="shared" si="31"/>
        <v>OK</v>
      </c>
      <c r="V52" s="7">
        <f t="shared" si="13"/>
        <v>0</v>
      </c>
    </row>
    <row r="53" spans="1:22" ht="24" customHeight="1" x14ac:dyDescent="0.2">
      <c r="A53" s="38" t="s">
        <v>146</v>
      </c>
      <c r="B53" s="39"/>
      <c r="C53" s="39"/>
      <c r="D53" s="39" t="s">
        <v>147</v>
      </c>
      <c r="E53" s="39"/>
      <c r="F53" s="40"/>
      <c r="G53" s="39"/>
      <c r="H53" s="41">
        <v>4055.7</v>
      </c>
      <c r="I53" s="38" t="s">
        <v>146</v>
      </c>
      <c r="J53" s="39"/>
      <c r="K53" s="39"/>
      <c r="L53" s="39" t="s">
        <v>147</v>
      </c>
      <c r="M53" s="39"/>
      <c r="N53" s="40"/>
      <c r="O53" s="39"/>
      <c r="P53" s="41"/>
      <c r="Q53" s="8"/>
      <c r="R53" s="4"/>
      <c r="S53" s="4"/>
      <c r="T53" s="4"/>
      <c r="U53" s="4"/>
      <c r="V53" s="5"/>
    </row>
    <row r="54" spans="1:22" ht="26.1" customHeight="1" x14ac:dyDescent="0.2">
      <c r="A54" s="43" t="s">
        <v>148</v>
      </c>
      <c r="B54" s="44" t="s">
        <v>149</v>
      </c>
      <c r="C54" s="45" t="s">
        <v>150</v>
      </c>
      <c r="D54" s="45" t="s">
        <v>151</v>
      </c>
      <c r="E54" s="46" t="s">
        <v>152</v>
      </c>
      <c r="F54" s="44">
        <v>33</v>
      </c>
      <c r="G54" s="47">
        <v>122.9</v>
      </c>
      <c r="H54" s="48">
        <v>4055.7</v>
      </c>
      <c r="I54" s="43" t="s">
        <v>148</v>
      </c>
      <c r="J54" s="44" t="s">
        <v>149</v>
      </c>
      <c r="K54" s="45" t="s">
        <v>150</v>
      </c>
      <c r="L54" s="45" t="s">
        <v>151</v>
      </c>
      <c r="M54" s="46" t="s">
        <v>152</v>
      </c>
      <c r="N54" s="44">
        <v>33</v>
      </c>
      <c r="O54" s="49"/>
      <c r="P54" s="50">
        <f>TRUNC(N54*O54,2)</f>
        <v>0</v>
      </c>
      <c r="Q54" s="6" t="b">
        <f>D54=L54</f>
        <v>1</v>
      </c>
      <c r="R54" s="2" t="b">
        <f>E54=M54</f>
        <v>1</v>
      </c>
      <c r="S54" s="2" t="str">
        <f>IF(F54=N54,"OK","ERRO")</f>
        <v>OK</v>
      </c>
      <c r="T54" s="2" t="str">
        <f>IF(G54&gt;=O54,"OK","ERRO")</f>
        <v>OK</v>
      </c>
      <c r="U54" s="2" t="str">
        <f>IF(P54&lt;=H54,"OK","ERRO")</f>
        <v>OK</v>
      </c>
      <c r="V54" s="7">
        <f t="shared" si="13"/>
        <v>0</v>
      </c>
    </row>
    <row r="55" spans="1:22" ht="24" customHeight="1" x14ac:dyDescent="0.2">
      <c r="A55" s="38" t="s">
        <v>153</v>
      </c>
      <c r="B55" s="39"/>
      <c r="C55" s="39"/>
      <c r="D55" s="39" t="s">
        <v>154</v>
      </c>
      <c r="E55" s="39"/>
      <c r="F55" s="40"/>
      <c r="G55" s="39"/>
      <c r="H55" s="41">
        <v>29950.15</v>
      </c>
      <c r="I55" s="38" t="s">
        <v>153</v>
      </c>
      <c r="J55" s="39"/>
      <c r="K55" s="39"/>
      <c r="L55" s="39" t="s">
        <v>154</v>
      </c>
      <c r="M55" s="39"/>
      <c r="N55" s="40"/>
      <c r="O55" s="39"/>
      <c r="P55" s="41"/>
      <c r="Q55" s="8"/>
      <c r="R55" s="4"/>
      <c r="S55" s="4"/>
      <c r="T55" s="4"/>
      <c r="U55" s="4"/>
      <c r="V55" s="5"/>
    </row>
    <row r="56" spans="1:22" ht="51.95" customHeight="1" x14ac:dyDescent="0.2">
      <c r="A56" s="43" t="s">
        <v>155</v>
      </c>
      <c r="B56" s="44" t="s">
        <v>156</v>
      </c>
      <c r="C56" s="45" t="s">
        <v>36</v>
      </c>
      <c r="D56" s="45" t="s">
        <v>157</v>
      </c>
      <c r="E56" s="46" t="s">
        <v>33</v>
      </c>
      <c r="F56" s="44">
        <v>133.24</v>
      </c>
      <c r="G56" s="47">
        <v>88.76</v>
      </c>
      <c r="H56" s="48">
        <v>11826.38</v>
      </c>
      <c r="I56" s="43" t="s">
        <v>155</v>
      </c>
      <c r="J56" s="44" t="s">
        <v>156</v>
      </c>
      <c r="K56" s="45" t="s">
        <v>36</v>
      </c>
      <c r="L56" s="45" t="s">
        <v>157</v>
      </c>
      <c r="M56" s="46" t="s">
        <v>33</v>
      </c>
      <c r="N56" s="44">
        <v>133.24</v>
      </c>
      <c r="O56" s="49"/>
      <c r="P56" s="50">
        <f t="shared" ref="P56:P59" si="32">TRUNC(N56*O56,2)</f>
        <v>0</v>
      </c>
      <c r="Q56" s="6" t="b">
        <f t="shared" ref="Q56:Q59" si="33">D56=L56</f>
        <v>1</v>
      </c>
      <c r="R56" s="2" t="b">
        <f t="shared" ref="R56:R59" si="34">E56=M56</f>
        <v>1</v>
      </c>
      <c r="S56" s="2" t="str">
        <f t="shared" ref="S56:S59" si="35">IF(F56=N56,"OK","ERRO")</f>
        <v>OK</v>
      </c>
      <c r="T56" s="2" t="str">
        <f t="shared" ref="T56:T59" si="36">IF(G56&gt;=O56,"OK","ERRO")</f>
        <v>OK</v>
      </c>
      <c r="U56" s="2" t="str">
        <f t="shared" ref="U56:U59" si="37">IF(P56&lt;=H56,"OK","ERRO")</f>
        <v>OK</v>
      </c>
      <c r="V56" s="7">
        <f t="shared" si="13"/>
        <v>0</v>
      </c>
    </row>
    <row r="57" spans="1:22" ht="65.099999999999994" customHeight="1" x14ac:dyDescent="0.2">
      <c r="A57" s="43" t="s">
        <v>158</v>
      </c>
      <c r="B57" s="44" t="s">
        <v>159</v>
      </c>
      <c r="C57" s="45" t="s">
        <v>31</v>
      </c>
      <c r="D57" s="45" t="s">
        <v>160</v>
      </c>
      <c r="E57" s="46" t="s">
        <v>161</v>
      </c>
      <c r="F57" s="44">
        <v>80.19</v>
      </c>
      <c r="G57" s="47">
        <v>95.19</v>
      </c>
      <c r="H57" s="48">
        <v>7633.28</v>
      </c>
      <c r="I57" s="43" t="s">
        <v>158</v>
      </c>
      <c r="J57" s="44" t="s">
        <v>159</v>
      </c>
      <c r="K57" s="45" t="s">
        <v>31</v>
      </c>
      <c r="L57" s="45" t="s">
        <v>160</v>
      </c>
      <c r="M57" s="46" t="s">
        <v>161</v>
      </c>
      <c r="N57" s="44">
        <v>80.19</v>
      </c>
      <c r="O57" s="49"/>
      <c r="P57" s="50">
        <f t="shared" si="32"/>
        <v>0</v>
      </c>
      <c r="Q57" s="6" t="b">
        <f t="shared" si="33"/>
        <v>1</v>
      </c>
      <c r="R57" s="2" t="b">
        <f t="shared" si="34"/>
        <v>1</v>
      </c>
      <c r="S57" s="2" t="str">
        <f t="shared" si="35"/>
        <v>OK</v>
      </c>
      <c r="T57" s="2" t="str">
        <f t="shared" si="36"/>
        <v>OK</v>
      </c>
      <c r="U57" s="2" t="str">
        <f t="shared" si="37"/>
        <v>OK</v>
      </c>
      <c r="V57" s="7">
        <f t="shared" si="13"/>
        <v>0</v>
      </c>
    </row>
    <row r="58" spans="1:22" ht="26.1" customHeight="1" x14ac:dyDescent="0.2">
      <c r="A58" s="43" t="s">
        <v>162</v>
      </c>
      <c r="B58" s="44" t="s">
        <v>163</v>
      </c>
      <c r="C58" s="45" t="s">
        <v>36</v>
      </c>
      <c r="D58" s="45" t="s">
        <v>164</v>
      </c>
      <c r="E58" s="46" t="s">
        <v>91</v>
      </c>
      <c r="F58" s="44">
        <v>55.2</v>
      </c>
      <c r="G58" s="47">
        <v>166.03</v>
      </c>
      <c r="H58" s="48">
        <v>9164.85</v>
      </c>
      <c r="I58" s="43" t="s">
        <v>162</v>
      </c>
      <c r="J58" s="44" t="s">
        <v>163</v>
      </c>
      <c r="K58" s="45" t="s">
        <v>36</v>
      </c>
      <c r="L58" s="45" t="s">
        <v>164</v>
      </c>
      <c r="M58" s="46" t="s">
        <v>91</v>
      </c>
      <c r="N58" s="44">
        <v>55.2</v>
      </c>
      <c r="O58" s="49"/>
      <c r="P58" s="50">
        <f t="shared" si="32"/>
        <v>0</v>
      </c>
      <c r="Q58" s="6" t="b">
        <f t="shared" si="33"/>
        <v>1</v>
      </c>
      <c r="R58" s="2" t="b">
        <f t="shared" si="34"/>
        <v>1</v>
      </c>
      <c r="S58" s="2" t="str">
        <f t="shared" si="35"/>
        <v>OK</v>
      </c>
      <c r="T58" s="2" t="str">
        <f t="shared" si="36"/>
        <v>OK</v>
      </c>
      <c r="U58" s="2" t="str">
        <f t="shared" si="37"/>
        <v>OK</v>
      </c>
      <c r="V58" s="7">
        <f t="shared" si="13"/>
        <v>0</v>
      </c>
    </row>
    <row r="59" spans="1:22" ht="24" customHeight="1" x14ac:dyDescent="0.2">
      <c r="A59" s="43" t="s">
        <v>165</v>
      </c>
      <c r="B59" s="44" t="s">
        <v>166</v>
      </c>
      <c r="C59" s="45" t="s">
        <v>31</v>
      </c>
      <c r="D59" s="45" t="s">
        <v>167</v>
      </c>
      <c r="E59" s="46" t="s">
        <v>91</v>
      </c>
      <c r="F59" s="44">
        <v>56.7</v>
      </c>
      <c r="G59" s="47">
        <v>23.38</v>
      </c>
      <c r="H59" s="48">
        <v>1325.64</v>
      </c>
      <c r="I59" s="43" t="s">
        <v>165</v>
      </c>
      <c r="J59" s="44" t="s">
        <v>166</v>
      </c>
      <c r="K59" s="45" t="s">
        <v>31</v>
      </c>
      <c r="L59" s="45" t="s">
        <v>167</v>
      </c>
      <c r="M59" s="46" t="s">
        <v>91</v>
      </c>
      <c r="N59" s="44">
        <v>56.7</v>
      </c>
      <c r="O59" s="49"/>
      <c r="P59" s="50">
        <f t="shared" si="32"/>
        <v>0</v>
      </c>
      <c r="Q59" s="6" t="b">
        <f t="shared" si="33"/>
        <v>1</v>
      </c>
      <c r="R59" s="2" t="b">
        <f t="shared" si="34"/>
        <v>1</v>
      </c>
      <c r="S59" s="2" t="str">
        <f t="shared" si="35"/>
        <v>OK</v>
      </c>
      <c r="T59" s="2" t="str">
        <f t="shared" si="36"/>
        <v>OK</v>
      </c>
      <c r="U59" s="2" t="str">
        <f t="shared" si="37"/>
        <v>OK</v>
      </c>
      <c r="V59" s="7">
        <f t="shared" si="13"/>
        <v>0</v>
      </c>
    </row>
    <row r="60" spans="1:22" ht="24" customHeight="1" x14ac:dyDescent="0.2">
      <c r="A60" s="38" t="s">
        <v>168</v>
      </c>
      <c r="B60" s="39"/>
      <c r="C60" s="39"/>
      <c r="D60" s="39" t="s">
        <v>169</v>
      </c>
      <c r="E60" s="39"/>
      <c r="F60" s="40"/>
      <c r="G60" s="39"/>
      <c r="H60" s="41">
        <v>72313.919999999998</v>
      </c>
      <c r="I60" s="38" t="s">
        <v>168</v>
      </c>
      <c r="J60" s="39"/>
      <c r="K60" s="39"/>
      <c r="L60" s="39" t="s">
        <v>169</v>
      </c>
      <c r="M60" s="39"/>
      <c r="N60" s="40"/>
      <c r="O60" s="39"/>
      <c r="P60" s="41"/>
      <c r="Q60" s="8"/>
      <c r="R60" s="4"/>
      <c r="S60" s="4"/>
      <c r="T60" s="4"/>
      <c r="U60" s="4"/>
      <c r="V60" s="5"/>
    </row>
    <row r="61" spans="1:22" ht="51.95" customHeight="1" x14ac:dyDescent="0.2">
      <c r="A61" s="43" t="s">
        <v>170</v>
      </c>
      <c r="B61" s="44" t="s">
        <v>171</v>
      </c>
      <c r="C61" s="45" t="s">
        <v>36</v>
      </c>
      <c r="D61" s="45" t="s">
        <v>172</v>
      </c>
      <c r="E61" s="46" t="s">
        <v>33</v>
      </c>
      <c r="F61" s="44">
        <v>936.93</v>
      </c>
      <c r="G61" s="47">
        <v>7.72</v>
      </c>
      <c r="H61" s="48">
        <v>7233.09</v>
      </c>
      <c r="I61" s="43" t="s">
        <v>170</v>
      </c>
      <c r="J61" s="44" t="s">
        <v>171</v>
      </c>
      <c r="K61" s="45" t="s">
        <v>36</v>
      </c>
      <c r="L61" s="45" t="s">
        <v>172</v>
      </c>
      <c r="M61" s="46" t="s">
        <v>33</v>
      </c>
      <c r="N61" s="44">
        <v>936.93</v>
      </c>
      <c r="O61" s="49"/>
      <c r="P61" s="50">
        <f t="shared" ref="P61:P63" si="38">TRUNC(N61*O61,2)</f>
        <v>0</v>
      </c>
      <c r="Q61" s="6" t="b">
        <f t="shared" ref="Q61:Q63" si="39">D61=L61</f>
        <v>1</v>
      </c>
      <c r="R61" s="2" t="b">
        <f t="shared" ref="R61:R63" si="40">E61=M61</f>
        <v>1</v>
      </c>
      <c r="S61" s="2" t="str">
        <f t="shared" ref="S61:S63" si="41">IF(F61=N61,"OK","ERRO")</f>
        <v>OK</v>
      </c>
      <c r="T61" s="2" t="str">
        <f t="shared" ref="T61:T63" si="42">IF(G61&gt;=O61,"OK","ERRO")</f>
        <v>OK</v>
      </c>
      <c r="U61" s="2" t="str">
        <f t="shared" ref="U61:U63" si="43">IF(P61&lt;=H61,"OK","ERRO")</f>
        <v>OK</v>
      </c>
      <c r="V61" s="7">
        <f t="shared" si="13"/>
        <v>0</v>
      </c>
    </row>
    <row r="62" spans="1:22" ht="51.95" customHeight="1" x14ac:dyDescent="0.2">
      <c r="A62" s="43" t="s">
        <v>173</v>
      </c>
      <c r="B62" s="44" t="s">
        <v>174</v>
      </c>
      <c r="C62" s="45" t="s">
        <v>36</v>
      </c>
      <c r="D62" s="45" t="s">
        <v>175</v>
      </c>
      <c r="E62" s="46" t="s">
        <v>33</v>
      </c>
      <c r="F62" s="44">
        <v>936.93</v>
      </c>
      <c r="G62" s="47">
        <v>63.44</v>
      </c>
      <c r="H62" s="48">
        <v>59438.83</v>
      </c>
      <c r="I62" s="43" t="s">
        <v>173</v>
      </c>
      <c r="J62" s="44" t="s">
        <v>174</v>
      </c>
      <c r="K62" s="45" t="s">
        <v>36</v>
      </c>
      <c r="L62" s="45" t="s">
        <v>175</v>
      </c>
      <c r="M62" s="46" t="s">
        <v>33</v>
      </c>
      <c r="N62" s="44">
        <v>936.93</v>
      </c>
      <c r="O62" s="49"/>
      <c r="P62" s="50">
        <f t="shared" si="38"/>
        <v>0</v>
      </c>
      <c r="Q62" s="6" t="b">
        <f t="shared" si="39"/>
        <v>1</v>
      </c>
      <c r="R62" s="2" t="b">
        <f t="shared" si="40"/>
        <v>1</v>
      </c>
      <c r="S62" s="2" t="str">
        <f t="shared" si="41"/>
        <v>OK</v>
      </c>
      <c r="T62" s="2" t="str">
        <f t="shared" si="42"/>
        <v>OK</v>
      </c>
      <c r="U62" s="2" t="str">
        <f t="shared" si="43"/>
        <v>OK</v>
      </c>
      <c r="V62" s="7">
        <f t="shared" si="13"/>
        <v>0</v>
      </c>
    </row>
    <row r="63" spans="1:22" ht="51.95" customHeight="1" x14ac:dyDescent="0.2">
      <c r="A63" s="43" t="s">
        <v>176</v>
      </c>
      <c r="B63" s="44" t="s">
        <v>177</v>
      </c>
      <c r="C63" s="45" t="s">
        <v>36</v>
      </c>
      <c r="D63" s="45" t="s">
        <v>178</v>
      </c>
      <c r="E63" s="46" t="s">
        <v>33</v>
      </c>
      <c r="F63" s="44">
        <v>51.79</v>
      </c>
      <c r="G63" s="47">
        <v>108.94</v>
      </c>
      <c r="H63" s="48">
        <v>5642</v>
      </c>
      <c r="I63" s="43" t="s">
        <v>176</v>
      </c>
      <c r="J63" s="44" t="s">
        <v>177</v>
      </c>
      <c r="K63" s="45" t="s">
        <v>36</v>
      </c>
      <c r="L63" s="45" t="s">
        <v>178</v>
      </c>
      <c r="M63" s="46" t="s">
        <v>33</v>
      </c>
      <c r="N63" s="44">
        <v>51.79</v>
      </c>
      <c r="O63" s="49"/>
      <c r="P63" s="50">
        <f t="shared" si="38"/>
        <v>0</v>
      </c>
      <c r="Q63" s="6" t="b">
        <f t="shared" si="39"/>
        <v>1</v>
      </c>
      <c r="R63" s="2" t="b">
        <f t="shared" si="40"/>
        <v>1</v>
      </c>
      <c r="S63" s="2" t="str">
        <f t="shared" si="41"/>
        <v>OK</v>
      </c>
      <c r="T63" s="2" t="str">
        <f t="shared" si="42"/>
        <v>OK</v>
      </c>
      <c r="U63" s="2" t="str">
        <f t="shared" si="43"/>
        <v>OK</v>
      </c>
      <c r="V63" s="7">
        <f t="shared" si="13"/>
        <v>0</v>
      </c>
    </row>
    <row r="64" spans="1:22" ht="24" customHeight="1" x14ac:dyDescent="0.2">
      <c r="A64" s="38" t="s">
        <v>179</v>
      </c>
      <c r="B64" s="39"/>
      <c r="C64" s="39"/>
      <c r="D64" s="39" t="s">
        <v>180</v>
      </c>
      <c r="E64" s="39"/>
      <c r="F64" s="40"/>
      <c r="G64" s="39"/>
      <c r="H64" s="41">
        <v>57673.36</v>
      </c>
      <c r="I64" s="38" t="s">
        <v>179</v>
      </c>
      <c r="J64" s="39"/>
      <c r="K64" s="39"/>
      <c r="L64" s="39" t="s">
        <v>180</v>
      </c>
      <c r="M64" s="39"/>
      <c r="N64" s="40"/>
      <c r="O64" s="39"/>
      <c r="P64" s="41"/>
      <c r="Q64" s="8"/>
      <c r="R64" s="4"/>
      <c r="S64" s="4"/>
      <c r="T64" s="4"/>
      <c r="U64" s="4"/>
      <c r="V64" s="5"/>
    </row>
    <row r="65" spans="1:22" ht="26.1" customHeight="1" x14ac:dyDescent="0.2">
      <c r="A65" s="43" t="s">
        <v>181</v>
      </c>
      <c r="B65" s="44" t="s">
        <v>182</v>
      </c>
      <c r="C65" s="45" t="s">
        <v>36</v>
      </c>
      <c r="D65" s="45" t="s">
        <v>183</v>
      </c>
      <c r="E65" s="46" t="s">
        <v>33</v>
      </c>
      <c r="F65" s="44">
        <v>32.64</v>
      </c>
      <c r="G65" s="47">
        <v>1683.76</v>
      </c>
      <c r="H65" s="48">
        <v>54957.919999999998</v>
      </c>
      <c r="I65" s="43" t="s">
        <v>181</v>
      </c>
      <c r="J65" s="44" t="s">
        <v>182</v>
      </c>
      <c r="K65" s="45" t="s">
        <v>36</v>
      </c>
      <c r="L65" s="45" t="s">
        <v>183</v>
      </c>
      <c r="M65" s="46" t="s">
        <v>33</v>
      </c>
      <c r="N65" s="44">
        <v>32.64</v>
      </c>
      <c r="O65" s="49"/>
      <c r="P65" s="50">
        <f t="shared" ref="P65:P66" si="44">TRUNC(N65*O65,2)</f>
        <v>0</v>
      </c>
      <c r="Q65" s="6" t="b">
        <f t="shared" ref="Q65:Q66" si="45">D65=L65</f>
        <v>1</v>
      </c>
      <c r="R65" s="2" t="b">
        <f t="shared" ref="R65:R66" si="46">E65=M65</f>
        <v>1</v>
      </c>
      <c r="S65" s="2" t="str">
        <f t="shared" ref="S65:S66" si="47">IF(F65=N65,"OK","ERRO")</f>
        <v>OK</v>
      </c>
      <c r="T65" s="2" t="str">
        <f t="shared" ref="T65:T66" si="48">IF(G65&gt;=O65,"OK","ERRO")</f>
        <v>OK</v>
      </c>
      <c r="U65" s="2" t="str">
        <f t="shared" ref="U65:U66" si="49">IF(P65&lt;=H65,"OK","ERRO")</f>
        <v>OK</v>
      </c>
      <c r="V65" s="7">
        <f t="shared" si="13"/>
        <v>0</v>
      </c>
    </row>
    <row r="66" spans="1:22" ht="39" customHeight="1" x14ac:dyDescent="0.2">
      <c r="A66" s="43" t="s">
        <v>184</v>
      </c>
      <c r="B66" s="44" t="s">
        <v>185</v>
      </c>
      <c r="C66" s="45" t="s">
        <v>36</v>
      </c>
      <c r="D66" s="45" t="s">
        <v>186</v>
      </c>
      <c r="E66" s="46" t="s">
        <v>91</v>
      </c>
      <c r="F66" s="44">
        <v>19.68</v>
      </c>
      <c r="G66" s="47">
        <v>137.97999999999999</v>
      </c>
      <c r="H66" s="48">
        <v>2715.44</v>
      </c>
      <c r="I66" s="43" t="s">
        <v>184</v>
      </c>
      <c r="J66" s="44" t="s">
        <v>185</v>
      </c>
      <c r="K66" s="45" t="s">
        <v>36</v>
      </c>
      <c r="L66" s="45" t="s">
        <v>186</v>
      </c>
      <c r="M66" s="46" t="s">
        <v>91</v>
      </c>
      <c r="N66" s="44">
        <v>19.68</v>
      </c>
      <c r="O66" s="49"/>
      <c r="P66" s="50">
        <f t="shared" si="44"/>
        <v>0</v>
      </c>
      <c r="Q66" s="6" t="b">
        <f t="shared" si="45"/>
        <v>1</v>
      </c>
      <c r="R66" s="2" t="b">
        <f t="shared" si="46"/>
        <v>1</v>
      </c>
      <c r="S66" s="2" t="str">
        <f t="shared" si="47"/>
        <v>OK</v>
      </c>
      <c r="T66" s="2" t="str">
        <f t="shared" si="48"/>
        <v>OK</v>
      </c>
      <c r="U66" s="2" t="str">
        <f t="shared" si="49"/>
        <v>OK</v>
      </c>
      <c r="V66" s="7">
        <f t="shared" si="13"/>
        <v>0</v>
      </c>
    </row>
    <row r="67" spans="1:22" ht="24" customHeight="1" x14ac:dyDescent="0.2">
      <c r="A67" s="38" t="s">
        <v>187</v>
      </c>
      <c r="B67" s="39"/>
      <c r="C67" s="39"/>
      <c r="D67" s="39" t="s">
        <v>188</v>
      </c>
      <c r="E67" s="39"/>
      <c r="F67" s="40"/>
      <c r="G67" s="39"/>
      <c r="H67" s="41">
        <v>12855.05</v>
      </c>
      <c r="I67" s="38" t="s">
        <v>187</v>
      </c>
      <c r="J67" s="39"/>
      <c r="K67" s="39"/>
      <c r="L67" s="39" t="s">
        <v>188</v>
      </c>
      <c r="M67" s="39"/>
      <c r="N67" s="40"/>
      <c r="O67" s="39"/>
      <c r="P67" s="41"/>
      <c r="Q67" s="8"/>
      <c r="R67" s="4"/>
      <c r="S67" s="4"/>
      <c r="T67" s="4"/>
      <c r="U67" s="4"/>
      <c r="V67" s="5"/>
    </row>
    <row r="68" spans="1:22" ht="26.1" customHeight="1" x14ac:dyDescent="0.2">
      <c r="A68" s="43" t="s">
        <v>189</v>
      </c>
      <c r="B68" s="44" t="s">
        <v>190</v>
      </c>
      <c r="C68" s="45" t="s">
        <v>36</v>
      </c>
      <c r="D68" s="45" t="s">
        <v>191</v>
      </c>
      <c r="E68" s="46" t="s">
        <v>26</v>
      </c>
      <c r="F68" s="44">
        <v>65</v>
      </c>
      <c r="G68" s="47">
        <v>152.88999999999999</v>
      </c>
      <c r="H68" s="48">
        <v>9937.85</v>
      </c>
      <c r="I68" s="43" t="s">
        <v>189</v>
      </c>
      <c r="J68" s="44" t="s">
        <v>190</v>
      </c>
      <c r="K68" s="45" t="s">
        <v>36</v>
      </c>
      <c r="L68" s="45" t="s">
        <v>191</v>
      </c>
      <c r="M68" s="46" t="s">
        <v>26</v>
      </c>
      <c r="N68" s="44">
        <v>65</v>
      </c>
      <c r="O68" s="49"/>
      <c r="P68" s="50">
        <f t="shared" ref="P68:P69" si="50">TRUNC(N68*O68,2)</f>
        <v>0</v>
      </c>
      <c r="Q68" s="6" t="b">
        <f t="shared" ref="Q68:Q69" si="51">D68=L68</f>
        <v>1</v>
      </c>
      <c r="R68" s="2" t="b">
        <f t="shared" ref="R68:R69" si="52">E68=M68</f>
        <v>1</v>
      </c>
      <c r="S68" s="2" t="str">
        <f t="shared" ref="S68:S69" si="53">IF(F68=N68,"OK","ERRO")</f>
        <v>OK</v>
      </c>
      <c r="T68" s="2" t="str">
        <f t="shared" ref="T68:T69" si="54">IF(G68&gt;=O68,"OK","ERRO")</f>
        <v>OK</v>
      </c>
      <c r="U68" s="2" t="str">
        <f t="shared" ref="U68:U69" si="55">IF(P68&lt;=H68,"OK","ERRO")</f>
        <v>OK</v>
      </c>
      <c r="V68" s="7">
        <f t="shared" si="13"/>
        <v>0</v>
      </c>
    </row>
    <row r="69" spans="1:22" ht="26.1" customHeight="1" x14ac:dyDescent="0.2">
      <c r="A69" s="43" t="s">
        <v>192</v>
      </c>
      <c r="B69" s="44" t="s">
        <v>193</v>
      </c>
      <c r="C69" s="45" t="s">
        <v>36</v>
      </c>
      <c r="D69" s="45" t="s">
        <v>194</v>
      </c>
      <c r="E69" s="46" t="s">
        <v>26</v>
      </c>
      <c r="F69" s="44">
        <v>85</v>
      </c>
      <c r="G69" s="47">
        <v>34.32</v>
      </c>
      <c r="H69" s="48">
        <v>2917.2</v>
      </c>
      <c r="I69" s="43" t="s">
        <v>192</v>
      </c>
      <c r="J69" s="44" t="s">
        <v>193</v>
      </c>
      <c r="K69" s="45" t="s">
        <v>36</v>
      </c>
      <c r="L69" s="45" t="s">
        <v>194</v>
      </c>
      <c r="M69" s="46" t="s">
        <v>26</v>
      </c>
      <c r="N69" s="44">
        <v>85</v>
      </c>
      <c r="O69" s="49"/>
      <c r="P69" s="50">
        <f t="shared" si="50"/>
        <v>0</v>
      </c>
      <c r="Q69" s="6" t="b">
        <f t="shared" si="51"/>
        <v>1</v>
      </c>
      <c r="R69" s="2" t="b">
        <f t="shared" si="52"/>
        <v>1</v>
      </c>
      <c r="S69" s="2" t="str">
        <f t="shared" si="53"/>
        <v>OK</v>
      </c>
      <c r="T69" s="2" t="str">
        <f t="shared" si="54"/>
        <v>OK</v>
      </c>
      <c r="U69" s="2" t="str">
        <f t="shared" si="55"/>
        <v>OK</v>
      </c>
      <c r="V69" s="7">
        <f t="shared" si="13"/>
        <v>0</v>
      </c>
    </row>
    <row r="70" spans="1:22" ht="24" customHeight="1" x14ac:dyDescent="0.2">
      <c r="A70" s="38" t="s">
        <v>195</v>
      </c>
      <c r="B70" s="39"/>
      <c r="C70" s="39"/>
      <c r="D70" s="39" t="s">
        <v>196</v>
      </c>
      <c r="E70" s="39"/>
      <c r="F70" s="40"/>
      <c r="G70" s="39"/>
      <c r="H70" s="41">
        <v>5437.26</v>
      </c>
      <c r="I70" s="38" t="s">
        <v>195</v>
      </c>
      <c r="J70" s="39"/>
      <c r="K70" s="39"/>
      <c r="L70" s="39" t="s">
        <v>196</v>
      </c>
      <c r="M70" s="39"/>
      <c r="N70" s="40"/>
      <c r="O70" s="39"/>
      <c r="P70" s="41"/>
      <c r="Q70" s="8"/>
      <c r="R70" s="4"/>
      <c r="S70" s="4"/>
      <c r="T70" s="4"/>
      <c r="U70" s="4"/>
      <c r="V70" s="5"/>
    </row>
    <row r="71" spans="1:22" ht="51.95" customHeight="1" x14ac:dyDescent="0.2">
      <c r="A71" s="43" t="s">
        <v>197</v>
      </c>
      <c r="B71" s="44" t="s">
        <v>198</v>
      </c>
      <c r="C71" s="45" t="s">
        <v>31</v>
      </c>
      <c r="D71" s="45" t="s">
        <v>199</v>
      </c>
      <c r="E71" s="46" t="s">
        <v>161</v>
      </c>
      <c r="F71" s="44">
        <v>66.3</v>
      </c>
      <c r="G71" s="47">
        <v>47</v>
      </c>
      <c r="H71" s="48">
        <v>3116.1</v>
      </c>
      <c r="I71" s="43" t="s">
        <v>197</v>
      </c>
      <c r="J71" s="44" t="s">
        <v>198</v>
      </c>
      <c r="K71" s="45" t="s">
        <v>31</v>
      </c>
      <c r="L71" s="45" t="s">
        <v>199</v>
      </c>
      <c r="M71" s="46" t="s">
        <v>161</v>
      </c>
      <c r="N71" s="44">
        <v>66.3</v>
      </c>
      <c r="O71" s="49"/>
      <c r="P71" s="50">
        <f t="shared" ref="P71:P72" si="56">TRUNC(N71*O71,2)</f>
        <v>0</v>
      </c>
      <c r="Q71" s="6" t="b">
        <f t="shared" ref="Q71:Q72" si="57">D71=L71</f>
        <v>1</v>
      </c>
      <c r="R71" s="2" t="b">
        <f t="shared" ref="R71:R72" si="58">E71=M71</f>
        <v>1</v>
      </c>
      <c r="S71" s="2" t="str">
        <f t="shared" ref="S71:S72" si="59">IF(F71=N71,"OK","ERRO")</f>
        <v>OK</v>
      </c>
      <c r="T71" s="2" t="str">
        <f t="shared" ref="T71:T72" si="60">IF(G71&gt;=O71,"OK","ERRO")</f>
        <v>OK</v>
      </c>
      <c r="U71" s="2" t="str">
        <f t="shared" ref="U71:U72" si="61">IF(P71&lt;=H71,"OK","ERRO")</f>
        <v>OK</v>
      </c>
      <c r="V71" s="7">
        <f t="shared" si="13"/>
        <v>0</v>
      </c>
    </row>
    <row r="72" spans="1:22" ht="39" customHeight="1" x14ac:dyDescent="0.2">
      <c r="A72" s="43" t="s">
        <v>200</v>
      </c>
      <c r="B72" s="44" t="s">
        <v>201</v>
      </c>
      <c r="C72" s="45" t="s">
        <v>36</v>
      </c>
      <c r="D72" s="45" t="s">
        <v>202</v>
      </c>
      <c r="E72" s="46" t="s">
        <v>91</v>
      </c>
      <c r="F72" s="44">
        <v>19.25</v>
      </c>
      <c r="G72" s="47">
        <v>120.58</v>
      </c>
      <c r="H72" s="48">
        <v>2321.16</v>
      </c>
      <c r="I72" s="43" t="s">
        <v>200</v>
      </c>
      <c r="J72" s="44" t="s">
        <v>201</v>
      </c>
      <c r="K72" s="45" t="s">
        <v>36</v>
      </c>
      <c r="L72" s="45" t="s">
        <v>202</v>
      </c>
      <c r="M72" s="46" t="s">
        <v>91</v>
      </c>
      <c r="N72" s="44">
        <v>19.25</v>
      </c>
      <c r="O72" s="49"/>
      <c r="P72" s="50">
        <f t="shared" si="56"/>
        <v>0</v>
      </c>
      <c r="Q72" s="6" t="b">
        <f t="shared" si="57"/>
        <v>1</v>
      </c>
      <c r="R72" s="2" t="b">
        <f t="shared" si="58"/>
        <v>1</v>
      </c>
      <c r="S72" s="2" t="str">
        <f t="shared" si="59"/>
        <v>OK</v>
      </c>
      <c r="T72" s="2" t="str">
        <f t="shared" si="60"/>
        <v>OK</v>
      </c>
      <c r="U72" s="2" t="str">
        <f t="shared" si="61"/>
        <v>OK</v>
      </c>
      <c r="V72" s="7">
        <f t="shared" si="13"/>
        <v>0</v>
      </c>
    </row>
    <row r="73" spans="1:22" ht="24" customHeight="1" x14ac:dyDescent="0.2">
      <c r="A73" s="38" t="s">
        <v>203</v>
      </c>
      <c r="B73" s="39"/>
      <c r="C73" s="39"/>
      <c r="D73" s="39" t="s">
        <v>204</v>
      </c>
      <c r="E73" s="39"/>
      <c r="F73" s="40"/>
      <c r="G73" s="39"/>
      <c r="H73" s="41">
        <v>79215.850000000006</v>
      </c>
      <c r="I73" s="38" t="s">
        <v>203</v>
      </c>
      <c r="J73" s="39"/>
      <c r="K73" s="39"/>
      <c r="L73" s="39" t="s">
        <v>204</v>
      </c>
      <c r="M73" s="39"/>
      <c r="N73" s="40"/>
      <c r="O73" s="39"/>
      <c r="P73" s="41"/>
      <c r="Q73" s="8"/>
      <c r="R73" s="4"/>
      <c r="S73" s="4"/>
      <c r="T73" s="4"/>
      <c r="U73" s="4"/>
      <c r="V73" s="5"/>
    </row>
    <row r="74" spans="1:22" ht="26.1" customHeight="1" x14ac:dyDescent="0.2">
      <c r="A74" s="43" t="s">
        <v>205</v>
      </c>
      <c r="B74" s="44" t="s">
        <v>206</v>
      </c>
      <c r="C74" s="45" t="s">
        <v>36</v>
      </c>
      <c r="D74" s="45" t="s">
        <v>207</v>
      </c>
      <c r="E74" s="46" t="s">
        <v>33</v>
      </c>
      <c r="F74" s="44">
        <v>3269.33</v>
      </c>
      <c r="G74" s="47">
        <v>4.21</v>
      </c>
      <c r="H74" s="48">
        <v>13763.87</v>
      </c>
      <c r="I74" s="43" t="s">
        <v>205</v>
      </c>
      <c r="J74" s="44" t="s">
        <v>206</v>
      </c>
      <c r="K74" s="45" t="s">
        <v>36</v>
      </c>
      <c r="L74" s="45" t="s">
        <v>207</v>
      </c>
      <c r="M74" s="46" t="s">
        <v>33</v>
      </c>
      <c r="N74" s="44">
        <v>3269.33</v>
      </c>
      <c r="O74" s="49"/>
      <c r="P74" s="50">
        <f t="shared" ref="P74:P75" si="62">TRUNC(N74*O74,2)</f>
        <v>0</v>
      </c>
      <c r="Q74" s="6" t="b">
        <f t="shared" ref="Q74:Q75" si="63">D74=L74</f>
        <v>1</v>
      </c>
      <c r="R74" s="2" t="b">
        <f t="shared" ref="R74:R75" si="64">E74=M74</f>
        <v>1</v>
      </c>
      <c r="S74" s="2" t="str">
        <f t="shared" ref="S74:S75" si="65">IF(F74=N74,"OK","ERRO")</f>
        <v>OK</v>
      </c>
      <c r="T74" s="2" t="str">
        <f t="shared" ref="T74:T75" si="66">IF(G74&gt;=O74,"OK","ERRO")</f>
        <v>OK</v>
      </c>
      <c r="U74" s="2" t="str">
        <f t="shared" ref="U74:U75" si="67">IF(P74&lt;=H74,"OK","ERRO")</f>
        <v>OK</v>
      </c>
      <c r="V74" s="7">
        <f t="shared" si="13"/>
        <v>0</v>
      </c>
    </row>
    <row r="75" spans="1:22" ht="39" customHeight="1" x14ac:dyDescent="0.2">
      <c r="A75" s="43" t="s">
        <v>208</v>
      </c>
      <c r="B75" s="44" t="s">
        <v>209</v>
      </c>
      <c r="C75" s="45" t="s">
        <v>36</v>
      </c>
      <c r="D75" s="45" t="s">
        <v>210</v>
      </c>
      <c r="E75" s="46" t="s">
        <v>33</v>
      </c>
      <c r="F75" s="44">
        <v>3269.33</v>
      </c>
      <c r="G75" s="47">
        <v>20.02</v>
      </c>
      <c r="H75" s="48">
        <v>65451.98</v>
      </c>
      <c r="I75" s="43" t="s">
        <v>208</v>
      </c>
      <c r="J75" s="44" t="s">
        <v>209</v>
      </c>
      <c r="K75" s="45" t="s">
        <v>36</v>
      </c>
      <c r="L75" s="45" t="s">
        <v>210</v>
      </c>
      <c r="M75" s="46" t="s">
        <v>33</v>
      </c>
      <c r="N75" s="44">
        <v>3269.33</v>
      </c>
      <c r="O75" s="49"/>
      <c r="P75" s="50">
        <f t="shared" si="62"/>
        <v>0</v>
      </c>
      <c r="Q75" s="6" t="b">
        <f t="shared" si="63"/>
        <v>1</v>
      </c>
      <c r="R75" s="2" t="b">
        <f t="shared" si="64"/>
        <v>1</v>
      </c>
      <c r="S75" s="2" t="str">
        <f t="shared" si="65"/>
        <v>OK</v>
      </c>
      <c r="T75" s="2" t="str">
        <f t="shared" si="66"/>
        <v>OK</v>
      </c>
      <c r="U75" s="2" t="str">
        <f t="shared" si="67"/>
        <v>OK</v>
      </c>
      <c r="V75" s="7">
        <f t="shared" si="13"/>
        <v>0</v>
      </c>
    </row>
    <row r="76" spans="1:22" ht="24" customHeight="1" x14ac:dyDescent="0.2">
      <c r="A76" s="38" t="s">
        <v>211</v>
      </c>
      <c r="B76" s="39"/>
      <c r="C76" s="39"/>
      <c r="D76" s="39" t="s">
        <v>212</v>
      </c>
      <c r="E76" s="39"/>
      <c r="F76" s="40"/>
      <c r="G76" s="39"/>
      <c r="H76" s="41">
        <v>2849.02</v>
      </c>
      <c r="I76" s="38" t="s">
        <v>211</v>
      </c>
      <c r="J76" s="39"/>
      <c r="K76" s="39"/>
      <c r="L76" s="39" t="s">
        <v>212</v>
      </c>
      <c r="M76" s="39"/>
      <c r="N76" s="40"/>
      <c r="O76" s="39"/>
      <c r="P76" s="41"/>
      <c r="Q76" s="8"/>
      <c r="R76" s="4"/>
      <c r="S76" s="4"/>
      <c r="T76" s="4"/>
      <c r="U76" s="4"/>
      <c r="V76" s="5"/>
    </row>
    <row r="77" spans="1:22" ht="24" customHeight="1" x14ac:dyDescent="0.2">
      <c r="A77" s="43" t="s">
        <v>213</v>
      </c>
      <c r="B77" s="44" t="s">
        <v>214</v>
      </c>
      <c r="C77" s="45" t="s">
        <v>36</v>
      </c>
      <c r="D77" s="45" t="s">
        <v>215</v>
      </c>
      <c r="E77" s="46" t="s">
        <v>33</v>
      </c>
      <c r="F77" s="44">
        <v>111.16</v>
      </c>
      <c r="G77" s="47">
        <v>17.87</v>
      </c>
      <c r="H77" s="48">
        <v>1986.42</v>
      </c>
      <c r="I77" s="43" t="s">
        <v>213</v>
      </c>
      <c r="J77" s="44" t="s">
        <v>214</v>
      </c>
      <c r="K77" s="45" t="s">
        <v>36</v>
      </c>
      <c r="L77" s="45" t="s">
        <v>215</v>
      </c>
      <c r="M77" s="46" t="s">
        <v>33</v>
      </c>
      <c r="N77" s="44">
        <v>111.16</v>
      </c>
      <c r="O77" s="49"/>
      <c r="P77" s="50">
        <f t="shared" ref="P77:P78" si="68">TRUNC(N77*O77,2)</f>
        <v>0</v>
      </c>
      <c r="Q77" s="6" t="b">
        <f t="shared" ref="Q77:Q78" si="69">D77=L77</f>
        <v>1</v>
      </c>
      <c r="R77" s="2" t="b">
        <f t="shared" ref="R77:R78" si="70">E77=M77</f>
        <v>1</v>
      </c>
      <c r="S77" s="2" t="str">
        <f t="shared" ref="S77:S78" si="71">IF(F77=N77,"OK","ERRO")</f>
        <v>OK</v>
      </c>
      <c r="T77" s="2" t="str">
        <f t="shared" ref="T77:T78" si="72">IF(G77&gt;=O77,"OK","ERRO")</f>
        <v>OK</v>
      </c>
      <c r="U77" s="2" t="str">
        <f t="shared" ref="U77:U78" si="73">IF(P77&lt;=H77,"OK","ERRO")</f>
        <v>OK</v>
      </c>
      <c r="V77" s="7">
        <f t="shared" si="13"/>
        <v>0</v>
      </c>
    </row>
    <row r="78" spans="1:22" ht="24" customHeight="1" x14ac:dyDescent="0.2">
      <c r="A78" s="43" t="s">
        <v>216</v>
      </c>
      <c r="B78" s="44" t="s">
        <v>217</v>
      </c>
      <c r="C78" s="45" t="s">
        <v>36</v>
      </c>
      <c r="D78" s="45" t="s">
        <v>218</v>
      </c>
      <c r="E78" s="46" t="s">
        <v>33</v>
      </c>
      <c r="F78" s="44">
        <v>111.16</v>
      </c>
      <c r="G78" s="47">
        <v>7.76</v>
      </c>
      <c r="H78" s="48">
        <v>862.6</v>
      </c>
      <c r="I78" s="43" t="s">
        <v>216</v>
      </c>
      <c r="J78" s="44" t="s">
        <v>217</v>
      </c>
      <c r="K78" s="45" t="s">
        <v>36</v>
      </c>
      <c r="L78" s="45" t="s">
        <v>218</v>
      </c>
      <c r="M78" s="46" t="s">
        <v>33</v>
      </c>
      <c r="N78" s="44">
        <v>111.16</v>
      </c>
      <c r="O78" s="49"/>
      <c r="P78" s="50">
        <f t="shared" si="68"/>
        <v>0</v>
      </c>
      <c r="Q78" s="6" t="b">
        <f t="shared" si="69"/>
        <v>1</v>
      </c>
      <c r="R78" s="2" t="b">
        <f t="shared" si="70"/>
        <v>1</v>
      </c>
      <c r="S78" s="2" t="str">
        <f t="shared" si="71"/>
        <v>OK</v>
      </c>
      <c r="T78" s="2" t="str">
        <f t="shared" si="72"/>
        <v>OK</v>
      </c>
      <c r="U78" s="2" t="str">
        <f t="shared" si="73"/>
        <v>OK</v>
      </c>
      <c r="V78" s="7">
        <f t="shared" si="13"/>
        <v>0</v>
      </c>
    </row>
    <row r="79" spans="1:22" ht="24" customHeight="1" x14ac:dyDescent="0.2">
      <c r="A79" s="38" t="s">
        <v>219</v>
      </c>
      <c r="B79" s="39"/>
      <c r="C79" s="39"/>
      <c r="D79" s="39" t="s">
        <v>220</v>
      </c>
      <c r="E79" s="39"/>
      <c r="F79" s="40"/>
      <c r="G79" s="39"/>
      <c r="H79" s="41">
        <v>5193.62</v>
      </c>
      <c r="I79" s="38" t="s">
        <v>219</v>
      </c>
      <c r="J79" s="39"/>
      <c r="K79" s="39"/>
      <c r="L79" s="39" t="s">
        <v>220</v>
      </c>
      <c r="M79" s="39"/>
      <c r="N79" s="40"/>
      <c r="O79" s="39"/>
      <c r="P79" s="41"/>
      <c r="Q79" s="8"/>
      <c r="R79" s="4"/>
      <c r="S79" s="4"/>
      <c r="T79" s="4"/>
      <c r="U79" s="4"/>
      <c r="V79" s="5"/>
    </row>
    <row r="80" spans="1:22" ht="24" customHeight="1" x14ac:dyDescent="0.2">
      <c r="A80" s="43" t="s">
        <v>221</v>
      </c>
      <c r="B80" s="44" t="s">
        <v>222</v>
      </c>
      <c r="C80" s="45" t="s">
        <v>31</v>
      </c>
      <c r="D80" s="45" t="s">
        <v>220</v>
      </c>
      <c r="E80" s="46" t="s">
        <v>33</v>
      </c>
      <c r="F80" s="44">
        <v>967.1</v>
      </c>
      <c r="G80" s="47">
        <v>4.3600000000000003</v>
      </c>
      <c r="H80" s="48">
        <v>4216.55</v>
      </c>
      <c r="I80" s="43" t="s">
        <v>221</v>
      </c>
      <c r="J80" s="44" t="s">
        <v>222</v>
      </c>
      <c r="K80" s="45" t="s">
        <v>31</v>
      </c>
      <c r="L80" s="45" t="s">
        <v>220</v>
      </c>
      <c r="M80" s="46" t="s">
        <v>33</v>
      </c>
      <c r="N80" s="44">
        <v>967.1</v>
      </c>
      <c r="O80" s="49"/>
      <c r="P80" s="50">
        <f t="shared" ref="P80:P81" si="74">TRUNC(N80*O80,2)</f>
        <v>0</v>
      </c>
      <c r="Q80" s="6" t="b">
        <f t="shared" ref="Q80:Q81" si="75">D80=L80</f>
        <v>1</v>
      </c>
      <c r="R80" s="2" t="b">
        <f t="shared" ref="R80:R81" si="76">E80=M80</f>
        <v>1</v>
      </c>
      <c r="S80" s="2" t="str">
        <f t="shared" ref="S80:S81" si="77">IF(F80=N80,"OK","ERRO")</f>
        <v>OK</v>
      </c>
      <c r="T80" s="2" t="str">
        <f t="shared" ref="T80:T81" si="78">IF(G80&gt;=O80,"OK","ERRO")</f>
        <v>OK</v>
      </c>
      <c r="U80" s="2" t="str">
        <f t="shared" ref="U80:U81" si="79">IF(P80&lt;=H80,"OK","ERRO")</f>
        <v>OK</v>
      </c>
      <c r="V80" s="7">
        <f t="shared" si="13"/>
        <v>0</v>
      </c>
    </row>
    <row r="81" spans="1:22" ht="24" customHeight="1" x14ac:dyDescent="0.2">
      <c r="A81" s="43" t="s">
        <v>223</v>
      </c>
      <c r="B81" s="44" t="s">
        <v>85</v>
      </c>
      <c r="C81" s="45" t="s">
        <v>24</v>
      </c>
      <c r="D81" s="45" t="s">
        <v>86</v>
      </c>
      <c r="E81" s="46" t="s">
        <v>87</v>
      </c>
      <c r="F81" s="44">
        <v>3</v>
      </c>
      <c r="G81" s="47">
        <v>325.69</v>
      </c>
      <c r="H81" s="48">
        <v>977.07</v>
      </c>
      <c r="I81" s="43" t="s">
        <v>223</v>
      </c>
      <c r="J81" s="44" t="s">
        <v>85</v>
      </c>
      <c r="K81" s="45" t="s">
        <v>24</v>
      </c>
      <c r="L81" s="45" t="s">
        <v>86</v>
      </c>
      <c r="M81" s="46" t="s">
        <v>87</v>
      </c>
      <c r="N81" s="44">
        <v>3</v>
      </c>
      <c r="O81" s="49"/>
      <c r="P81" s="50">
        <f t="shared" si="74"/>
        <v>0</v>
      </c>
      <c r="Q81" s="6" t="b">
        <f t="shared" si="75"/>
        <v>1</v>
      </c>
      <c r="R81" s="2" t="b">
        <f t="shared" si="76"/>
        <v>1</v>
      </c>
      <c r="S81" s="2" t="str">
        <f t="shared" si="77"/>
        <v>OK</v>
      </c>
      <c r="T81" s="2" t="str">
        <f t="shared" si="78"/>
        <v>OK</v>
      </c>
      <c r="U81" s="2" t="str">
        <f t="shared" si="79"/>
        <v>OK</v>
      </c>
      <c r="V81" s="7">
        <f t="shared" si="13"/>
        <v>0</v>
      </c>
    </row>
    <row r="82" spans="1:22" ht="24" customHeight="1" x14ac:dyDescent="0.2">
      <c r="A82" s="38" t="s">
        <v>224</v>
      </c>
      <c r="B82" s="39"/>
      <c r="C82" s="39"/>
      <c r="D82" s="39" t="s">
        <v>225</v>
      </c>
      <c r="E82" s="39"/>
      <c r="F82" s="40"/>
      <c r="G82" s="39"/>
      <c r="H82" s="41">
        <v>7775.44</v>
      </c>
      <c r="I82" s="38" t="s">
        <v>224</v>
      </c>
      <c r="J82" s="39"/>
      <c r="K82" s="39"/>
      <c r="L82" s="39" t="s">
        <v>225</v>
      </c>
      <c r="M82" s="39"/>
      <c r="N82" s="40"/>
      <c r="O82" s="39"/>
      <c r="P82" s="41"/>
      <c r="Q82" s="8"/>
      <c r="R82" s="4"/>
      <c r="S82" s="4"/>
      <c r="T82" s="4"/>
      <c r="U82" s="4"/>
      <c r="V82" s="5"/>
    </row>
    <row r="83" spans="1:22" ht="24" customHeight="1" x14ac:dyDescent="0.2">
      <c r="A83" s="43" t="s">
        <v>226</v>
      </c>
      <c r="B83" s="44" t="s">
        <v>227</v>
      </c>
      <c r="C83" s="45" t="s">
        <v>31</v>
      </c>
      <c r="D83" s="45" t="s">
        <v>228</v>
      </c>
      <c r="E83" s="46" t="s">
        <v>229</v>
      </c>
      <c r="F83" s="44">
        <v>0.97</v>
      </c>
      <c r="G83" s="47">
        <v>3078.45</v>
      </c>
      <c r="H83" s="48">
        <v>2986.09</v>
      </c>
      <c r="I83" s="43" t="s">
        <v>226</v>
      </c>
      <c r="J83" s="44" t="s">
        <v>227</v>
      </c>
      <c r="K83" s="45" t="s">
        <v>31</v>
      </c>
      <c r="L83" s="45" t="s">
        <v>228</v>
      </c>
      <c r="M83" s="46" t="s">
        <v>229</v>
      </c>
      <c r="N83" s="44">
        <v>0.97</v>
      </c>
      <c r="O83" s="49"/>
      <c r="P83" s="50">
        <f t="shared" ref="P83:P87" si="80">TRUNC(N83*O83,2)</f>
        <v>0</v>
      </c>
      <c r="Q83" s="6" t="b">
        <f t="shared" ref="Q83:Q87" si="81">D83=L83</f>
        <v>1</v>
      </c>
      <c r="R83" s="2" t="b">
        <f t="shared" ref="R83:R87" si="82">E83=M83</f>
        <v>1</v>
      </c>
      <c r="S83" s="2" t="str">
        <f t="shared" ref="S83:S87" si="83">IF(F83=N83,"OK","ERRO")</f>
        <v>OK</v>
      </c>
      <c r="T83" s="2" t="str">
        <f t="shared" ref="T83:T87" si="84">IF(G83&gt;=O83,"OK","ERRO")</f>
        <v>OK</v>
      </c>
      <c r="U83" s="2" t="str">
        <f t="shared" ref="U83:U87" si="85">IF(P83&lt;=H83,"OK","ERRO")</f>
        <v>OK</v>
      </c>
      <c r="V83" s="7">
        <f t="shared" si="13"/>
        <v>0</v>
      </c>
    </row>
    <row r="84" spans="1:22" ht="24" customHeight="1" x14ac:dyDescent="0.2">
      <c r="A84" s="43" t="s">
        <v>230</v>
      </c>
      <c r="B84" s="44" t="s">
        <v>231</v>
      </c>
      <c r="C84" s="45" t="s">
        <v>31</v>
      </c>
      <c r="D84" s="45" t="s">
        <v>232</v>
      </c>
      <c r="E84" s="46" t="s">
        <v>26</v>
      </c>
      <c r="F84" s="44">
        <v>38</v>
      </c>
      <c r="G84" s="47">
        <v>35.64</v>
      </c>
      <c r="H84" s="48">
        <v>1354.32</v>
      </c>
      <c r="I84" s="43" t="s">
        <v>230</v>
      </c>
      <c r="J84" s="44" t="s">
        <v>231</v>
      </c>
      <c r="K84" s="45" t="s">
        <v>31</v>
      </c>
      <c r="L84" s="45" t="s">
        <v>232</v>
      </c>
      <c r="M84" s="46" t="s">
        <v>26</v>
      </c>
      <c r="N84" s="44">
        <v>38</v>
      </c>
      <c r="O84" s="49"/>
      <c r="P84" s="50">
        <f t="shared" si="80"/>
        <v>0</v>
      </c>
      <c r="Q84" s="6" t="b">
        <f t="shared" si="81"/>
        <v>1</v>
      </c>
      <c r="R84" s="2" t="b">
        <f t="shared" si="82"/>
        <v>1</v>
      </c>
      <c r="S84" s="2" t="str">
        <f t="shared" si="83"/>
        <v>OK</v>
      </c>
      <c r="T84" s="2" t="str">
        <f t="shared" si="84"/>
        <v>OK</v>
      </c>
      <c r="U84" s="2" t="str">
        <f t="shared" si="85"/>
        <v>OK</v>
      </c>
      <c r="V84" s="7">
        <f t="shared" ref="V84:V87" si="86">P84/H84</f>
        <v>0</v>
      </c>
    </row>
    <row r="85" spans="1:22" ht="26.1" customHeight="1" x14ac:dyDescent="0.2">
      <c r="A85" s="43" t="s">
        <v>233</v>
      </c>
      <c r="B85" s="44" t="s">
        <v>234</v>
      </c>
      <c r="C85" s="45" t="s">
        <v>31</v>
      </c>
      <c r="D85" s="45" t="s">
        <v>235</v>
      </c>
      <c r="E85" s="46" t="s">
        <v>236</v>
      </c>
      <c r="F85" s="44">
        <v>13</v>
      </c>
      <c r="G85" s="47">
        <v>32.97</v>
      </c>
      <c r="H85" s="48">
        <v>428.61</v>
      </c>
      <c r="I85" s="43" t="s">
        <v>233</v>
      </c>
      <c r="J85" s="44" t="s">
        <v>234</v>
      </c>
      <c r="K85" s="45" t="s">
        <v>31</v>
      </c>
      <c r="L85" s="45" t="s">
        <v>235</v>
      </c>
      <c r="M85" s="46" t="s">
        <v>236</v>
      </c>
      <c r="N85" s="44">
        <v>13</v>
      </c>
      <c r="O85" s="49"/>
      <c r="P85" s="50">
        <f t="shared" si="80"/>
        <v>0</v>
      </c>
      <c r="Q85" s="6" t="b">
        <f t="shared" si="81"/>
        <v>1</v>
      </c>
      <c r="R85" s="2" t="b">
        <f t="shared" si="82"/>
        <v>1</v>
      </c>
      <c r="S85" s="2" t="str">
        <f t="shared" si="83"/>
        <v>OK</v>
      </c>
      <c r="T85" s="2" t="str">
        <f t="shared" si="84"/>
        <v>OK</v>
      </c>
      <c r="U85" s="2" t="str">
        <f t="shared" si="85"/>
        <v>OK</v>
      </c>
      <c r="V85" s="7">
        <f t="shared" si="86"/>
        <v>0</v>
      </c>
    </row>
    <row r="86" spans="1:22" ht="24" customHeight="1" x14ac:dyDescent="0.2">
      <c r="A86" s="43" t="s">
        <v>237</v>
      </c>
      <c r="B86" s="44" t="s">
        <v>238</v>
      </c>
      <c r="C86" s="45" t="s">
        <v>31</v>
      </c>
      <c r="D86" s="45" t="s">
        <v>239</v>
      </c>
      <c r="E86" s="46" t="s">
        <v>91</v>
      </c>
      <c r="F86" s="44">
        <v>357.87</v>
      </c>
      <c r="G86" s="47">
        <v>6.36</v>
      </c>
      <c r="H86" s="48">
        <v>2276.0500000000002</v>
      </c>
      <c r="I86" s="43" t="s">
        <v>237</v>
      </c>
      <c r="J86" s="44" t="s">
        <v>238</v>
      </c>
      <c r="K86" s="45" t="s">
        <v>31</v>
      </c>
      <c r="L86" s="45" t="s">
        <v>239</v>
      </c>
      <c r="M86" s="46" t="s">
        <v>91</v>
      </c>
      <c r="N86" s="44">
        <v>357.87</v>
      </c>
      <c r="O86" s="49"/>
      <c r="P86" s="50">
        <f t="shared" si="80"/>
        <v>0</v>
      </c>
      <c r="Q86" s="6" t="b">
        <f t="shared" si="81"/>
        <v>1</v>
      </c>
      <c r="R86" s="2" t="b">
        <f t="shared" si="82"/>
        <v>1</v>
      </c>
      <c r="S86" s="2" t="str">
        <f t="shared" si="83"/>
        <v>OK</v>
      </c>
      <c r="T86" s="2" t="str">
        <f t="shared" si="84"/>
        <v>OK</v>
      </c>
      <c r="U86" s="2" t="str">
        <f t="shared" si="85"/>
        <v>OK</v>
      </c>
      <c r="V86" s="7">
        <f t="shared" si="86"/>
        <v>0</v>
      </c>
    </row>
    <row r="87" spans="1:22" ht="26.1" customHeight="1" x14ac:dyDescent="0.2">
      <c r="A87" s="51" t="s">
        <v>240</v>
      </c>
      <c r="B87" s="52" t="s">
        <v>241</v>
      </c>
      <c r="C87" s="53" t="s">
        <v>31</v>
      </c>
      <c r="D87" s="53" t="s">
        <v>242</v>
      </c>
      <c r="E87" s="54" t="s">
        <v>243</v>
      </c>
      <c r="F87" s="52">
        <v>0.13</v>
      </c>
      <c r="G87" s="55">
        <v>5618.25</v>
      </c>
      <c r="H87" s="56">
        <v>730.37</v>
      </c>
      <c r="I87" s="51" t="s">
        <v>240</v>
      </c>
      <c r="J87" s="52" t="s">
        <v>241</v>
      </c>
      <c r="K87" s="53" t="s">
        <v>31</v>
      </c>
      <c r="L87" s="53" t="s">
        <v>242</v>
      </c>
      <c r="M87" s="54" t="s">
        <v>243</v>
      </c>
      <c r="N87" s="52">
        <v>0.13</v>
      </c>
      <c r="O87" s="57"/>
      <c r="P87" s="58">
        <f t="shared" si="80"/>
        <v>0</v>
      </c>
      <c r="Q87" s="9" t="b">
        <f t="shared" si="81"/>
        <v>1</v>
      </c>
      <c r="R87" s="10" t="b">
        <f t="shared" si="82"/>
        <v>1</v>
      </c>
      <c r="S87" s="10" t="str">
        <f t="shared" si="83"/>
        <v>OK</v>
      </c>
      <c r="T87" s="17" t="str">
        <f t="shared" si="84"/>
        <v>OK</v>
      </c>
      <c r="U87" s="10" t="str">
        <f t="shared" si="85"/>
        <v>OK</v>
      </c>
      <c r="V87" s="16">
        <f t="shared" si="86"/>
        <v>0</v>
      </c>
    </row>
    <row r="88" spans="1:22" x14ac:dyDescent="0.2">
      <c r="A88" s="59"/>
      <c r="B88" s="59"/>
      <c r="C88" s="59"/>
      <c r="D88" s="59"/>
      <c r="E88" s="59"/>
      <c r="F88" s="59"/>
      <c r="G88" s="59"/>
      <c r="H88" s="59"/>
      <c r="P88" s="11"/>
      <c r="T88" s="11"/>
      <c r="V88" s="11"/>
    </row>
    <row r="89" spans="1:22" s="1" customFormat="1" x14ac:dyDescent="0.2">
      <c r="A89" s="68"/>
      <c r="B89" s="68"/>
      <c r="C89" s="68"/>
      <c r="D89" s="61"/>
      <c r="E89" s="60"/>
      <c r="F89" s="62" t="s">
        <v>244</v>
      </c>
      <c r="G89" s="69">
        <v>733191.75</v>
      </c>
      <c r="H89" s="69"/>
      <c r="N89" s="27" t="s">
        <v>244</v>
      </c>
      <c r="O89" s="80">
        <f>SUM(P8:P87)</f>
        <v>0</v>
      </c>
      <c r="P89" s="81"/>
    </row>
    <row r="90" spans="1:22" ht="14.25" customHeight="1" x14ac:dyDescent="0.2">
      <c r="A90" s="63"/>
      <c r="B90" s="63"/>
      <c r="C90" s="63"/>
      <c r="D90" s="63"/>
      <c r="E90" s="63"/>
      <c r="F90" s="63"/>
      <c r="G90" s="63"/>
      <c r="H90" s="63"/>
    </row>
    <row r="91" spans="1:22" ht="30" customHeight="1" x14ac:dyDescent="0.2">
      <c r="A91" s="13"/>
      <c r="B91" s="14"/>
      <c r="C91" s="14"/>
      <c r="D91" s="14"/>
      <c r="E91" s="14"/>
      <c r="F91" s="14"/>
      <c r="G91" s="14"/>
      <c r="H91" s="15"/>
      <c r="I91" s="72" t="s">
        <v>245</v>
      </c>
      <c r="J91" s="72"/>
      <c r="K91" s="72"/>
      <c r="L91" s="72"/>
      <c r="M91" s="72"/>
      <c r="N91" s="82" t="s">
        <v>246</v>
      </c>
      <c r="O91" s="83">
        <f>G89-O89</f>
        <v>733191.75</v>
      </c>
      <c r="P91" s="84"/>
    </row>
    <row r="92" spans="1:22" ht="50.1" customHeight="1" x14ac:dyDescent="0.2">
      <c r="I92" s="72" t="s">
        <v>247</v>
      </c>
      <c r="J92" s="72"/>
      <c r="K92" s="72"/>
      <c r="L92" s="72"/>
      <c r="M92" s="72"/>
      <c r="N92" s="82"/>
      <c r="O92" s="85"/>
      <c r="P92" s="84"/>
    </row>
    <row r="95" spans="1:22" ht="90" customHeight="1" x14ac:dyDescent="0.25">
      <c r="I95" s="64" t="s">
        <v>248</v>
      </c>
      <c r="J95" s="65"/>
      <c r="K95" s="65"/>
      <c r="L95" s="65"/>
      <c r="M95" s="65"/>
      <c r="N95" s="65"/>
      <c r="O95" s="65"/>
      <c r="P95" s="65"/>
    </row>
  </sheetData>
  <sheetProtection algorithmName="SHA-512" hashValue="sgJtBiyLkNkYsT9ERUK6olvtCqJQ4vaNdT2bsmniMrv5cC1NJWu8uMQsxQVK3Nr0erhHmEa50HSoFeA9XEOscQ==" saltValue="f/g+hMFn0w1UtQ8ZmoiFIQ==" spinCount="100000" sheet="1" objects="1" scenarios="1"/>
  <autoFilter ref="A6:V87" xr:uid="{00000000-0001-0000-0000-000000000000}"/>
  <mergeCells count="13">
    <mergeCell ref="M1:N1"/>
    <mergeCell ref="I5:P5"/>
    <mergeCell ref="Q5:V5"/>
    <mergeCell ref="O89:P89"/>
    <mergeCell ref="I91:M91"/>
    <mergeCell ref="N91:N92"/>
    <mergeCell ref="O91:P92"/>
    <mergeCell ref="I95:P95"/>
    <mergeCell ref="I2:P2"/>
    <mergeCell ref="A89:C89"/>
    <mergeCell ref="G89:H89"/>
    <mergeCell ref="A5:H5"/>
    <mergeCell ref="I92:M92"/>
  </mergeCells>
  <conditionalFormatting sqref="V8 V10:V14 V16 V18">
    <cfRule type="cellIs" dxfId="1" priority="2" operator="lessThan">
      <formula>0.7</formula>
    </cfRule>
  </conditionalFormatting>
  <conditionalFormatting sqref="V8 V10:V14 V16 V18 V20:V22 V24:V29 V31:V44 V46:V52 V54 V56:V59 V61:V63 V65:V66 V68:V69 V71:V72 V74:V75 V77:V78 V80:V81 V83:V87">
    <cfRule type="cellIs" dxfId="0" priority="1" operator="lessThan">
      <formula>0.7</formula>
    </cfRule>
  </conditionalFormatting>
  <pageMargins left="0.51181102362204722" right="0.51181102362204722" top="0.98425196850393704" bottom="0.98425196850393704" header="0.51181102362204722" footer="0.51181102362204722"/>
  <pageSetup paperSize="9" scale="88" fitToHeight="0" orientation="landscape" r:id="rId1"/>
  <headerFooter>
    <oddHeader xml:space="preserve">&amp;L &amp;C </oddHeader>
    <oddFooter xml:space="preserve">&amp;L 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Orçamento Sintético</vt:lpstr>
      <vt:lpstr>'Orçamento Sintético'!Area_de_impressao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axlsx</dc:creator>
  <cp:keywords/>
  <dc:description/>
  <cp:lastModifiedBy>Camila Barbosa de Souza</cp:lastModifiedBy>
  <cp:revision>0</cp:revision>
  <dcterms:created xsi:type="dcterms:W3CDTF">2023-05-18T18:58:55Z</dcterms:created>
  <dcterms:modified xsi:type="dcterms:W3CDTF">2023-06-06T14:11:08Z</dcterms:modified>
  <cp:category/>
  <cp:contentStatus/>
</cp:coreProperties>
</file>