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S:\Gerência de Contratações\LICITACÃO\Licitações\2023\CC 0010.2023 - Obra de reforma da área de odontologia do Sesc Uberlândia\01 - Fase Interna\09 - Edital &amp; Anexos\"/>
    </mc:Choice>
  </mc:AlternateContent>
  <xr:revisionPtr revIDLastSave="0" documentId="8_{204199E6-37A9-4BD6-A651-F9EC713C9510}" xr6:coauthVersionLast="47" xr6:coauthVersionMax="47" xr10:uidLastSave="{00000000-0000-0000-0000-000000000000}"/>
  <workbookProtection workbookAlgorithmName="SHA-512" workbookHashValue="mcBLuZR8r6sGPDfEOjnCiFBO+ewVCdN7lYIFpDCQygY98RcEvQDgK6opr/AkFLrFXAYN5N4Ge0Y6fnn6xNJauQ==" workbookSaltValue="vA0gXu3uu07RRGX0hetCnA==" workbookSpinCount="100000" lockStructure="1"/>
  <bookViews>
    <workbookView xWindow="-120" yWindow="-120" windowWidth="29040" windowHeight="15840" xr2:uid="{00000000-000D-0000-FFFF-FFFF00000000}"/>
  </bookViews>
  <sheets>
    <sheet name="Orçamento Sintético" sheetId="1" r:id="rId1"/>
  </sheets>
  <definedNames>
    <definedName name="_xlnm._FilterDatabase" localSheetId="0" hidden="1">'Orçamento Sintético'!$A$7:$V$70</definedName>
    <definedName name="_xlnm.Print_Area" localSheetId="0">'Orçamento Sintético'!$I$3:$P$222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204" i="1" l="1"/>
  <c r="N204" i="1"/>
  <c r="S204" i="1" s="1"/>
  <c r="M204" i="1"/>
  <c r="R204" i="1" s="1"/>
  <c r="L204" i="1"/>
  <c r="Q204" i="1" s="1"/>
  <c r="K204" i="1"/>
  <c r="J204" i="1"/>
  <c r="I204" i="1"/>
  <c r="T203" i="1"/>
  <c r="N203" i="1"/>
  <c r="S203" i="1" s="1"/>
  <c r="M203" i="1"/>
  <c r="R203" i="1" s="1"/>
  <c r="L203" i="1"/>
  <c r="Q203" i="1" s="1"/>
  <c r="K203" i="1"/>
  <c r="J203" i="1"/>
  <c r="I203" i="1"/>
  <c r="T202" i="1"/>
  <c r="Q202" i="1"/>
  <c r="N202" i="1"/>
  <c r="P202" i="1" s="1"/>
  <c r="M202" i="1"/>
  <c r="R202" i="1" s="1"/>
  <c r="L202" i="1"/>
  <c r="K202" i="1"/>
  <c r="J202" i="1"/>
  <c r="I202" i="1"/>
  <c r="T201" i="1"/>
  <c r="Q201" i="1"/>
  <c r="N201" i="1"/>
  <c r="S201" i="1" s="1"/>
  <c r="M201" i="1"/>
  <c r="R201" i="1" s="1"/>
  <c r="L201" i="1"/>
  <c r="K201" i="1"/>
  <c r="J201" i="1"/>
  <c r="I201" i="1"/>
  <c r="T200" i="1"/>
  <c r="S200" i="1"/>
  <c r="N200" i="1"/>
  <c r="P200" i="1" s="1"/>
  <c r="V200" i="1" s="1"/>
  <c r="M200" i="1"/>
  <c r="R200" i="1" s="1"/>
  <c r="L200" i="1"/>
  <c r="Q200" i="1" s="1"/>
  <c r="K200" i="1"/>
  <c r="J200" i="1"/>
  <c r="I200" i="1"/>
  <c r="T199" i="1"/>
  <c r="N199" i="1"/>
  <c r="S199" i="1" s="1"/>
  <c r="M199" i="1"/>
  <c r="R199" i="1" s="1"/>
  <c r="L199" i="1"/>
  <c r="Q199" i="1" s="1"/>
  <c r="K199" i="1"/>
  <c r="J199" i="1"/>
  <c r="I199" i="1"/>
  <c r="T198" i="1"/>
  <c r="N198" i="1"/>
  <c r="P198" i="1" s="1"/>
  <c r="M198" i="1"/>
  <c r="R198" i="1" s="1"/>
  <c r="L198" i="1"/>
  <c r="Q198" i="1" s="1"/>
  <c r="K198" i="1"/>
  <c r="J198" i="1"/>
  <c r="I198" i="1"/>
  <c r="T197" i="1"/>
  <c r="N197" i="1"/>
  <c r="P197" i="1" s="1"/>
  <c r="M197" i="1"/>
  <c r="R197" i="1" s="1"/>
  <c r="L197" i="1"/>
  <c r="Q197" i="1" s="1"/>
  <c r="K197" i="1"/>
  <c r="J197" i="1"/>
  <c r="I197" i="1"/>
  <c r="T196" i="1"/>
  <c r="N196" i="1"/>
  <c r="S196" i="1" s="1"/>
  <c r="M196" i="1"/>
  <c r="R196" i="1" s="1"/>
  <c r="L196" i="1"/>
  <c r="Q196" i="1" s="1"/>
  <c r="K196" i="1"/>
  <c r="J196" i="1"/>
  <c r="I196" i="1"/>
  <c r="T195" i="1"/>
  <c r="N195" i="1"/>
  <c r="S195" i="1" s="1"/>
  <c r="M195" i="1"/>
  <c r="R195" i="1" s="1"/>
  <c r="L195" i="1"/>
  <c r="Q195" i="1" s="1"/>
  <c r="K195" i="1"/>
  <c r="J195" i="1"/>
  <c r="I195" i="1"/>
  <c r="T194" i="1"/>
  <c r="N194" i="1"/>
  <c r="P194" i="1" s="1"/>
  <c r="M194" i="1"/>
  <c r="R194" i="1" s="1"/>
  <c r="L194" i="1"/>
  <c r="Q194" i="1" s="1"/>
  <c r="K194" i="1"/>
  <c r="J194" i="1"/>
  <c r="I194" i="1"/>
  <c r="T193" i="1"/>
  <c r="N193" i="1"/>
  <c r="S193" i="1" s="1"/>
  <c r="M193" i="1"/>
  <c r="R193" i="1" s="1"/>
  <c r="L193" i="1"/>
  <c r="Q193" i="1" s="1"/>
  <c r="K193" i="1"/>
  <c r="J193" i="1"/>
  <c r="I193" i="1"/>
  <c r="T192" i="1"/>
  <c r="N192" i="1"/>
  <c r="P192" i="1" s="1"/>
  <c r="M192" i="1"/>
  <c r="R192" i="1" s="1"/>
  <c r="L192" i="1"/>
  <c r="Q192" i="1" s="1"/>
  <c r="K192" i="1"/>
  <c r="J192" i="1"/>
  <c r="I192" i="1"/>
  <c r="T191" i="1"/>
  <c r="N191" i="1"/>
  <c r="S191" i="1" s="1"/>
  <c r="M191" i="1"/>
  <c r="R191" i="1" s="1"/>
  <c r="L191" i="1"/>
  <c r="Q191" i="1" s="1"/>
  <c r="K191" i="1"/>
  <c r="J191" i="1"/>
  <c r="I191" i="1"/>
  <c r="T190" i="1"/>
  <c r="N190" i="1"/>
  <c r="S190" i="1" s="1"/>
  <c r="M190" i="1"/>
  <c r="R190" i="1" s="1"/>
  <c r="L190" i="1"/>
  <c r="Q190" i="1" s="1"/>
  <c r="K190" i="1"/>
  <c r="J190" i="1"/>
  <c r="I190" i="1"/>
  <c r="T189" i="1"/>
  <c r="N189" i="1"/>
  <c r="P189" i="1" s="1"/>
  <c r="M189" i="1"/>
  <c r="R189" i="1" s="1"/>
  <c r="L189" i="1"/>
  <c r="Q189" i="1" s="1"/>
  <c r="K189" i="1"/>
  <c r="J189" i="1"/>
  <c r="I189" i="1"/>
  <c r="T188" i="1"/>
  <c r="N188" i="1"/>
  <c r="S188" i="1" s="1"/>
  <c r="M188" i="1"/>
  <c r="R188" i="1" s="1"/>
  <c r="L188" i="1"/>
  <c r="Q188" i="1" s="1"/>
  <c r="K188" i="1"/>
  <c r="J188" i="1"/>
  <c r="I188" i="1"/>
  <c r="T187" i="1"/>
  <c r="N187" i="1"/>
  <c r="S187" i="1" s="1"/>
  <c r="M187" i="1"/>
  <c r="R187" i="1" s="1"/>
  <c r="L187" i="1"/>
  <c r="Q187" i="1" s="1"/>
  <c r="K187" i="1"/>
  <c r="J187" i="1"/>
  <c r="I187" i="1"/>
  <c r="T186" i="1"/>
  <c r="R186" i="1"/>
  <c r="N186" i="1"/>
  <c r="P186" i="1" s="1"/>
  <c r="M186" i="1"/>
  <c r="L186" i="1"/>
  <c r="Q186" i="1" s="1"/>
  <c r="K186" i="1"/>
  <c r="J186" i="1"/>
  <c r="I186" i="1"/>
  <c r="T185" i="1"/>
  <c r="N185" i="1"/>
  <c r="S185" i="1" s="1"/>
  <c r="M185" i="1"/>
  <c r="R185" i="1" s="1"/>
  <c r="L185" i="1"/>
  <c r="Q185" i="1" s="1"/>
  <c r="K185" i="1"/>
  <c r="J185" i="1"/>
  <c r="I185" i="1"/>
  <c r="T184" i="1"/>
  <c r="N184" i="1"/>
  <c r="S184" i="1" s="1"/>
  <c r="M184" i="1"/>
  <c r="R184" i="1" s="1"/>
  <c r="L184" i="1"/>
  <c r="Q184" i="1" s="1"/>
  <c r="K184" i="1"/>
  <c r="J184" i="1"/>
  <c r="I184" i="1"/>
  <c r="T183" i="1"/>
  <c r="N183" i="1"/>
  <c r="P183" i="1" s="1"/>
  <c r="V183" i="1" s="1"/>
  <c r="M183" i="1"/>
  <c r="R183" i="1" s="1"/>
  <c r="L183" i="1"/>
  <c r="Q183" i="1" s="1"/>
  <c r="K183" i="1"/>
  <c r="J183" i="1"/>
  <c r="I183" i="1"/>
  <c r="T182" i="1"/>
  <c r="N182" i="1"/>
  <c r="S182" i="1" s="1"/>
  <c r="M182" i="1"/>
  <c r="R182" i="1" s="1"/>
  <c r="L182" i="1"/>
  <c r="Q182" i="1" s="1"/>
  <c r="K182" i="1"/>
  <c r="J182" i="1"/>
  <c r="I182" i="1"/>
  <c r="T181" i="1"/>
  <c r="N181" i="1"/>
  <c r="P181" i="1" s="1"/>
  <c r="M181" i="1"/>
  <c r="R181" i="1" s="1"/>
  <c r="L181" i="1"/>
  <c r="Q181" i="1" s="1"/>
  <c r="K181" i="1"/>
  <c r="J181" i="1"/>
  <c r="I181" i="1"/>
  <c r="T180" i="1"/>
  <c r="N180" i="1"/>
  <c r="S180" i="1" s="1"/>
  <c r="M180" i="1"/>
  <c r="R180" i="1" s="1"/>
  <c r="L180" i="1"/>
  <c r="Q180" i="1" s="1"/>
  <c r="K180" i="1"/>
  <c r="J180" i="1"/>
  <c r="I180" i="1"/>
  <c r="T179" i="1"/>
  <c r="N179" i="1"/>
  <c r="S179" i="1" s="1"/>
  <c r="M179" i="1"/>
  <c r="R179" i="1" s="1"/>
  <c r="L179" i="1"/>
  <c r="Q179" i="1" s="1"/>
  <c r="K179" i="1"/>
  <c r="J179" i="1"/>
  <c r="I179" i="1"/>
  <c r="T178" i="1"/>
  <c r="N178" i="1"/>
  <c r="P178" i="1" s="1"/>
  <c r="M178" i="1"/>
  <c r="R178" i="1" s="1"/>
  <c r="L178" i="1"/>
  <c r="Q178" i="1" s="1"/>
  <c r="K178" i="1"/>
  <c r="J178" i="1"/>
  <c r="I178" i="1"/>
  <c r="T177" i="1"/>
  <c r="N177" i="1"/>
  <c r="S177" i="1" s="1"/>
  <c r="M177" i="1"/>
  <c r="R177" i="1" s="1"/>
  <c r="L177" i="1"/>
  <c r="Q177" i="1" s="1"/>
  <c r="K177" i="1"/>
  <c r="J177" i="1"/>
  <c r="I177" i="1"/>
  <c r="T176" i="1"/>
  <c r="N176" i="1"/>
  <c r="S176" i="1" s="1"/>
  <c r="M176" i="1"/>
  <c r="R176" i="1" s="1"/>
  <c r="L176" i="1"/>
  <c r="Q176" i="1" s="1"/>
  <c r="K176" i="1"/>
  <c r="J176" i="1"/>
  <c r="I176" i="1"/>
  <c r="T175" i="1"/>
  <c r="N175" i="1"/>
  <c r="P175" i="1" s="1"/>
  <c r="V175" i="1" s="1"/>
  <c r="M175" i="1"/>
  <c r="R175" i="1" s="1"/>
  <c r="L175" i="1"/>
  <c r="Q175" i="1" s="1"/>
  <c r="K175" i="1"/>
  <c r="J175" i="1"/>
  <c r="I175" i="1"/>
  <c r="T174" i="1"/>
  <c r="N174" i="1"/>
  <c r="P174" i="1" s="1"/>
  <c r="M174" i="1"/>
  <c r="R174" i="1" s="1"/>
  <c r="L174" i="1"/>
  <c r="Q174" i="1" s="1"/>
  <c r="K174" i="1"/>
  <c r="J174" i="1"/>
  <c r="I174" i="1"/>
  <c r="T173" i="1"/>
  <c r="N173" i="1"/>
  <c r="P173" i="1" s="1"/>
  <c r="M173" i="1"/>
  <c r="R173" i="1" s="1"/>
  <c r="L173" i="1"/>
  <c r="Q173" i="1" s="1"/>
  <c r="K173" i="1"/>
  <c r="J173" i="1"/>
  <c r="I173" i="1"/>
  <c r="T172" i="1"/>
  <c r="N172" i="1"/>
  <c r="S172" i="1" s="1"/>
  <c r="M172" i="1"/>
  <c r="R172" i="1" s="1"/>
  <c r="L172" i="1"/>
  <c r="Q172" i="1" s="1"/>
  <c r="K172" i="1"/>
  <c r="J172" i="1"/>
  <c r="I172" i="1"/>
  <c r="T171" i="1"/>
  <c r="N171" i="1"/>
  <c r="S171" i="1" s="1"/>
  <c r="M171" i="1"/>
  <c r="R171" i="1" s="1"/>
  <c r="L171" i="1"/>
  <c r="Q171" i="1" s="1"/>
  <c r="K171" i="1"/>
  <c r="J171" i="1"/>
  <c r="I171" i="1"/>
  <c r="T170" i="1"/>
  <c r="N170" i="1"/>
  <c r="P170" i="1" s="1"/>
  <c r="M170" i="1"/>
  <c r="R170" i="1" s="1"/>
  <c r="L170" i="1"/>
  <c r="Q170" i="1" s="1"/>
  <c r="K170" i="1"/>
  <c r="J170" i="1"/>
  <c r="I170" i="1"/>
  <c r="T169" i="1"/>
  <c r="N169" i="1"/>
  <c r="S169" i="1" s="1"/>
  <c r="M169" i="1"/>
  <c r="R169" i="1" s="1"/>
  <c r="L169" i="1"/>
  <c r="Q169" i="1" s="1"/>
  <c r="K169" i="1"/>
  <c r="J169" i="1"/>
  <c r="I169" i="1"/>
  <c r="T168" i="1"/>
  <c r="N168" i="1"/>
  <c r="P168" i="1" s="1"/>
  <c r="M168" i="1"/>
  <c r="R168" i="1" s="1"/>
  <c r="L168" i="1"/>
  <c r="Q168" i="1" s="1"/>
  <c r="K168" i="1"/>
  <c r="J168" i="1"/>
  <c r="I168" i="1"/>
  <c r="T167" i="1"/>
  <c r="N167" i="1"/>
  <c r="S167" i="1" s="1"/>
  <c r="M167" i="1"/>
  <c r="R167" i="1" s="1"/>
  <c r="L167" i="1"/>
  <c r="Q167" i="1" s="1"/>
  <c r="K167" i="1"/>
  <c r="J167" i="1"/>
  <c r="I167" i="1"/>
  <c r="T166" i="1"/>
  <c r="N166" i="1"/>
  <c r="P166" i="1" s="1"/>
  <c r="M166" i="1"/>
  <c r="R166" i="1" s="1"/>
  <c r="L166" i="1"/>
  <c r="Q166" i="1" s="1"/>
  <c r="K166" i="1"/>
  <c r="J166" i="1"/>
  <c r="I166" i="1"/>
  <c r="T165" i="1"/>
  <c r="N165" i="1"/>
  <c r="P165" i="1" s="1"/>
  <c r="M165" i="1"/>
  <c r="R165" i="1" s="1"/>
  <c r="L165" i="1"/>
  <c r="Q165" i="1" s="1"/>
  <c r="K165" i="1"/>
  <c r="J165" i="1"/>
  <c r="I165" i="1"/>
  <c r="T164" i="1"/>
  <c r="N164" i="1"/>
  <c r="S164" i="1" s="1"/>
  <c r="M164" i="1"/>
  <c r="R164" i="1" s="1"/>
  <c r="L164" i="1"/>
  <c r="Q164" i="1" s="1"/>
  <c r="K164" i="1"/>
  <c r="J164" i="1"/>
  <c r="I164" i="1"/>
  <c r="T163" i="1"/>
  <c r="N163" i="1"/>
  <c r="S163" i="1" s="1"/>
  <c r="M163" i="1"/>
  <c r="R163" i="1" s="1"/>
  <c r="L163" i="1"/>
  <c r="Q163" i="1" s="1"/>
  <c r="K163" i="1"/>
  <c r="J163" i="1"/>
  <c r="I163" i="1"/>
  <c r="T162" i="1"/>
  <c r="Q162" i="1"/>
  <c r="N162" i="1"/>
  <c r="P162" i="1" s="1"/>
  <c r="M162" i="1"/>
  <c r="R162" i="1" s="1"/>
  <c r="L162" i="1"/>
  <c r="K162" i="1"/>
  <c r="J162" i="1"/>
  <c r="I162" i="1"/>
  <c r="T161" i="1"/>
  <c r="Q161" i="1"/>
  <c r="N161" i="1"/>
  <c r="S161" i="1" s="1"/>
  <c r="M161" i="1"/>
  <c r="R161" i="1" s="1"/>
  <c r="L161" i="1"/>
  <c r="K161" i="1"/>
  <c r="J161" i="1"/>
  <c r="I161" i="1"/>
  <c r="T160" i="1"/>
  <c r="N160" i="1"/>
  <c r="S160" i="1" s="1"/>
  <c r="M160" i="1"/>
  <c r="R160" i="1" s="1"/>
  <c r="L160" i="1"/>
  <c r="Q160" i="1" s="1"/>
  <c r="K160" i="1"/>
  <c r="J160" i="1"/>
  <c r="I160" i="1"/>
  <c r="T159" i="1"/>
  <c r="N159" i="1"/>
  <c r="P159" i="1" s="1"/>
  <c r="V159" i="1" s="1"/>
  <c r="M159" i="1"/>
  <c r="R159" i="1" s="1"/>
  <c r="L159" i="1"/>
  <c r="Q159" i="1" s="1"/>
  <c r="K159" i="1"/>
  <c r="J159" i="1"/>
  <c r="I159" i="1"/>
  <c r="T158" i="1"/>
  <c r="N158" i="1"/>
  <c r="S158" i="1" s="1"/>
  <c r="M158" i="1"/>
  <c r="R158" i="1" s="1"/>
  <c r="L158" i="1"/>
  <c r="Q158" i="1" s="1"/>
  <c r="K158" i="1"/>
  <c r="J158" i="1"/>
  <c r="I158" i="1"/>
  <c r="T157" i="1"/>
  <c r="N157" i="1"/>
  <c r="P157" i="1" s="1"/>
  <c r="M157" i="1"/>
  <c r="R157" i="1" s="1"/>
  <c r="L157" i="1"/>
  <c r="Q157" i="1" s="1"/>
  <c r="K157" i="1"/>
  <c r="J157" i="1"/>
  <c r="I157" i="1"/>
  <c r="T156" i="1"/>
  <c r="N156" i="1"/>
  <c r="S156" i="1" s="1"/>
  <c r="M156" i="1"/>
  <c r="R156" i="1" s="1"/>
  <c r="L156" i="1"/>
  <c r="Q156" i="1" s="1"/>
  <c r="K156" i="1"/>
  <c r="J156" i="1"/>
  <c r="I156" i="1"/>
  <c r="T155" i="1"/>
  <c r="N155" i="1"/>
  <c r="S155" i="1" s="1"/>
  <c r="M155" i="1"/>
  <c r="R155" i="1" s="1"/>
  <c r="L155" i="1"/>
  <c r="Q155" i="1" s="1"/>
  <c r="K155" i="1"/>
  <c r="J155" i="1"/>
  <c r="I155" i="1"/>
  <c r="T215" i="1"/>
  <c r="N215" i="1"/>
  <c r="P215" i="1" s="1"/>
  <c r="M215" i="1"/>
  <c r="R215" i="1" s="1"/>
  <c r="L215" i="1"/>
  <c r="Q215" i="1" s="1"/>
  <c r="K215" i="1"/>
  <c r="J215" i="1"/>
  <c r="I215" i="1"/>
  <c r="T214" i="1"/>
  <c r="N214" i="1"/>
  <c r="M214" i="1"/>
  <c r="R214" i="1" s="1"/>
  <c r="L214" i="1"/>
  <c r="Q214" i="1" s="1"/>
  <c r="K214" i="1"/>
  <c r="J214" i="1"/>
  <c r="I214" i="1"/>
  <c r="T213" i="1"/>
  <c r="N213" i="1"/>
  <c r="P213" i="1" s="1"/>
  <c r="M213" i="1"/>
  <c r="R213" i="1" s="1"/>
  <c r="L213" i="1"/>
  <c r="Q213" i="1" s="1"/>
  <c r="K213" i="1"/>
  <c r="J213" i="1"/>
  <c r="I213" i="1"/>
  <c r="T212" i="1"/>
  <c r="N212" i="1"/>
  <c r="S212" i="1" s="1"/>
  <c r="M212" i="1"/>
  <c r="R212" i="1" s="1"/>
  <c r="L212" i="1"/>
  <c r="Q212" i="1" s="1"/>
  <c r="K212" i="1"/>
  <c r="J212" i="1"/>
  <c r="I212" i="1"/>
  <c r="T211" i="1"/>
  <c r="N211" i="1"/>
  <c r="S211" i="1" s="1"/>
  <c r="M211" i="1"/>
  <c r="R211" i="1" s="1"/>
  <c r="L211" i="1"/>
  <c r="Q211" i="1" s="1"/>
  <c r="K211" i="1"/>
  <c r="J211" i="1"/>
  <c r="I211" i="1"/>
  <c r="T210" i="1"/>
  <c r="N210" i="1"/>
  <c r="S210" i="1" s="1"/>
  <c r="M210" i="1"/>
  <c r="R210" i="1" s="1"/>
  <c r="L210" i="1"/>
  <c r="Q210" i="1" s="1"/>
  <c r="K210" i="1"/>
  <c r="J210" i="1"/>
  <c r="I210" i="1"/>
  <c r="T209" i="1"/>
  <c r="N209" i="1"/>
  <c r="S209" i="1" s="1"/>
  <c r="M209" i="1"/>
  <c r="R209" i="1" s="1"/>
  <c r="L209" i="1"/>
  <c r="Q209" i="1" s="1"/>
  <c r="K209" i="1"/>
  <c r="J209" i="1"/>
  <c r="I209" i="1"/>
  <c r="T208" i="1"/>
  <c r="N208" i="1"/>
  <c r="P208" i="1" s="1"/>
  <c r="M208" i="1"/>
  <c r="R208" i="1" s="1"/>
  <c r="L208" i="1"/>
  <c r="Q208" i="1" s="1"/>
  <c r="K208" i="1"/>
  <c r="J208" i="1"/>
  <c r="I208" i="1"/>
  <c r="T207" i="1"/>
  <c r="N207" i="1"/>
  <c r="P207" i="1" s="1"/>
  <c r="M207" i="1"/>
  <c r="R207" i="1" s="1"/>
  <c r="L207" i="1"/>
  <c r="Q207" i="1" s="1"/>
  <c r="K207" i="1"/>
  <c r="J207" i="1"/>
  <c r="I207" i="1"/>
  <c r="T206" i="1"/>
  <c r="N206" i="1"/>
  <c r="M206" i="1"/>
  <c r="R206" i="1" s="1"/>
  <c r="L206" i="1"/>
  <c r="Q206" i="1" s="1"/>
  <c r="K206" i="1"/>
  <c r="J206" i="1"/>
  <c r="I206" i="1"/>
  <c r="T205" i="1"/>
  <c r="N205" i="1"/>
  <c r="P205" i="1" s="1"/>
  <c r="M205" i="1"/>
  <c r="R205" i="1" s="1"/>
  <c r="L205" i="1"/>
  <c r="Q205" i="1" s="1"/>
  <c r="K205" i="1"/>
  <c r="J205" i="1"/>
  <c r="I205" i="1"/>
  <c r="T154" i="1"/>
  <c r="N154" i="1"/>
  <c r="S154" i="1" s="1"/>
  <c r="M154" i="1"/>
  <c r="R154" i="1" s="1"/>
  <c r="L154" i="1"/>
  <c r="Q154" i="1" s="1"/>
  <c r="K154" i="1"/>
  <c r="J154" i="1"/>
  <c r="I154" i="1"/>
  <c r="T153" i="1"/>
  <c r="N153" i="1"/>
  <c r="S153" i="1" s="1"/>
  <c r="M153" i="1"/>
  <c r="R153" i="1" s="1"/>
  <c r="L153" i="1"/>
  <c r="Q153" i="1" s="1"/>
  <c r="K153" i="1"/>
  <c r="J153" i="1"/>
  <c r="I153" i="1"/>
  <c r="T152" i="1"/>
  <c r="N152" i="1"/>
  <c r="S152" i="1" s="1"/>
  <c r="M152" i="1"/>
  <c r="R152" i="1" s="1"/>
  <c r="L152" i="1"/>
  <c r="Q152" i="1" s="1"/>
  <c r="K152" i="1"/>
  <c r="J152" i="1"/>
  <c r="I152" i="1"/>
  <c r="T151" i="1"/>
  <c r="N151" i="1"/>
  <c r="S151" i="1" s="1"/>
  <c r="M151" i="1"/>
  <c r="R151" i="1" s="1"/>
  <c r="L151" i="1"/>
  <c r="Q151" i="1" s="1"/>
  <c r="K151" i="1"/>
  <c r="J151" i="1"/>
  <c r="I151" i="1"/>
  <c r="T150" i="1"/>
  <c r="N150" i="1"/>
  <c r="S150" i="1" s="1"/>
  <c r="M150" i="1"/>
  <c r="R150" i="1" s="1"/>
  <c r="L150" i="1"/>
  <c r="Q150" i="1" s="1"/>
  <c r="K150" i="1"/>
  <c r="J150" i="1"/>
  <c r="I150" i="1"/>
  <c r="T149" i="1"/>
  <c r="N149" i="1"/>
  <c r="P149" i="1" s="1"/>
  <c r="M149" i="1"/>
  <c r="R149" i="1" s="1"/>
  <c r="L149" i="1"/>
  <c r="Q149" i="1" s="1"/>
  <c r="K149" i="1"/>
  <c r="J149" i="1"/>
  <c r="I149" i="1"/>
  <c r="T148" i="1"/>
  <c r="N148" i="1"/>
  <c r="M148" i="1"/>
  <c r="R148" i="1" s="1"/>
  <c r="L148" i="1"/>
  <c r="Q148" i="1" s="1"/>
  <c r="K148" i="1"/>
  <c r="J148" i="1"/>
  <c r="I148" i="1"/>
  <c r="T147" i="1"/>
  <c r="N147" i="1"/>
  <c r="P147" i="1" s="1"/>
  <c r="M147" i="1"/>
  <c r="R147" i="1" s="1"/>
  <c r="L147" i="1"/>
  <c r="Q147" i="1" s="1"/>
  <c r="K147" i="1"/>
  <c r="J147" i="1"/>
  <c r="I147" i="1"/>
  <c r="T146" i="1"/>
  <c r="N146" i="1"/>
  <c r="S146" i="1" s="1"/>
  <c r="M146" i="1"/>
  <c r="R146" i="1" s="1"/>
  <c r="L146" i="1"/>
  <c r="Q146" i="1" s="1"/>
  <c r="K146" i="1"/>
  <c r="J146" i="1"/>
  <c r="I146" i="1"/>
  <c r="T145" i="1"/>
  <c r="N145" i="1"/>
  <c r="S145" i="1" s="1"/>
  <c r="M145" i="1"/>
  <c r="R145" i="1" s="1"/>
  <c r="L145" i="1"/>
  <c r="Q145" i="1" s="1"/>
  <c r="K145" i="1"/>
  <c r="J145" i="1"/>
  <c r="I145" i="1"/>
  <c r="T144" i="1"/>
  <c r="N144" i="1"/>
  <c r="S144" i="1" s="1"/>
  <c r="M144" i="1"/>
  <c r="R144" i="1" s="1"/>
  <c r="L144" i="1"/>
  <c r="Q144" i="1" s="1"/>
  <c r="K144" i="1"/>
  <c r="J144" i="1"/>
  <c r="I144" i="1"/>
  <c r="T143" i="1"/>
  <c r="N143" i="1"/>
  <c r="S143" i="1" s="1"/>
  <c r="M143" i="1"/>
  <c r="R143" i="1" s="1"/>
  <c r="L143" i="1"/>
  <c r="Q143" i="1" s="1"/>
  <c r="K143" i="1"/>
  <c r="J143" i="1"/>
  <c r="I143" i="1"/>
  <c r="T142" i="1"/>
  <c r="N142" i="1"/>
  <c r="P142" i="1" s="1"/>
  <c r="M142" i="1"/>
  <c r="R142" i="1" s="1"/>
  <c r="L142" i="1"/>
  <c r="Q142" i="1" s="1"/>
  <c r="K142" i="1"/>
  <c r="J142" i="1"/>
  <c r="I142" i="1"/>
  <c r="T141" i="1"/>
  <c r="N141" i="1"/>
  <c r="P141" i="1" s="1"/>
  <c r="M141" i="1"/>
  <c r="R141" i="1" s="1"/>
  <c r="L141" i="1"/>
  <c r="Q141" i="1" s="1"/>
  <c r="K141" i="1"/>
  <c r="J141" i="1"/>
  <c r="I141" i="1"/>
  <c r="T140" i="1"/>
  <c r="N140" i="1"/>
  <c r="M140" i="1"/>
  <c r="R140" i="1" s="1"/>
  <c r="L140" i="1"/>
  <c r="Q140" i="1" s="1"/>
  <c r="K140" i="1"/>
  <c r="J140" i="1"/>
  <c r="I140" i="1"/>
  <c r="T139" i="1"/>
  <c r="N139" i="1"/>
  <c r="P139" i="1" s="1"/>
  <c r="M139" i="1"/>
  <c r="R139" i="1" s="1"/>
  <c r="L139" i="1"/>
  <c r="Q139" i="1" s="1"/>
  <c r="K139" i="1"/>
  <c r="J139" i="1"/>
  <c r="I139" i="1"/>
  <c r="T138" i="1"/>
  <c r="N138" i="1"/>
  <c r="S138" i="1" s="1"/>
  <c r="M138" i="1"/>
  <c r="R138" i="1" s="1"/>
  <c r="L138" i="1"/>
  <c r="Q138" i="1" s="1"/>
  <c r="K138" i="1"/>
  <c r="J138" i="1"/>
  <c r="I138" i="1"/>
  <c r="T137" i="1"/>
  <c r="N137" i="1"/>
  <c r="S137" i="1" s="1"/>
  <c r="M137" i="1"/>
  <c r="R137" i="1" s="1"/>
  <c r="L137" i="1"/>
  <c r="Q137" i="1" s="1"/>
  <c r="K137" i="1"/>
  <c r="J137" i="1"/>
  <c r="I137" i="1"/>
  <c r="T136" i="1"/>
  <c r="N136" i="1"/>
  <c r="P136" i="1" s="1"/>
  <c r="V136" i="1" s="1"/>
  <c r="M136" i="1"/>
  <c r="R136" i="1" s="1"/>
  <c r="L136" i="1"/>
  <c r="Q136" i="1" s="1"/>
  <c r="K136" i="1"/>
  <c r="J136" i="1"/>
  <c r="I136" i="1"/>
  <c r="T135" i="1"/>
  <c r="N135" i="1"/>
  <c r="S135" i="1" s="1"/>
  <c r="M135" i="1"/>
  <c r="R135" i="1" s="1"/>
  <c r="L135" i="1"/>
  <c r="Q135" i="1" s="1"/>
  <c r="K135" i="1"/>
  <c r="J135" i="1"/>
  <c r="I135" i="1"/>
  <c r="T134" i="1"/>
  <c r="N134" i="1"/>
  <c r="P134" i="1" s="1"/>
  <c r="V134" i="1" s="1"/>
  <c r="M134" i="1"/>
  <c r="R134" i="1" s="1"/>
  <c r="L134" i="1"/>
  <c r="Q134" i="1" s="1"/>
  <c r="K134" i="1"/>
  <c r="J134" i="1"/>
  <c r="I134" i="1"/>
  <c r="T133" i="1"/>
  <c r="N133" i="1"/>
  <c r="P133" i="1" s="1"/>
  <c r="M133" i="1"/>
  <c r="R133" i="1" s="1"/>
  <c r="L133" i="1"/>
  <c r="Q133" i="1" s="1"/>
  <c r="K133" i="1"/>
  <c r="J133" i="1"/>
  <c r="I133" i="1"/>
  <c r="T132" i="1"/>
  <c r="N132" i="1"/>
  <c r="M132" i="1"/>
  <c r="R132" i="1" s="1"/>
  <c r="L132" i="1"/>
  <c r="Q132" i="1" s="1"/>
  <c r="K132" i="1"/>
  <c r="J132" i="1"/>
  <c r="I132" i="1"/>
  <c r="T131" i="1"/>
  <c r="R131" i="1"/>
  <c r="N131" i="1"/>
  <c r="P131" i="1" s="1"/>
  <c r="M131" i="1"/>
  <c r="L131" i="1"/>
  <c r="Q131" i="1" s="1"/>
  <c r="K131" i="1"/>
  <c r="J131" i="1"/>
  <c r="I131" i="1"/>
  <c r="T130" i="1"/>
  <c r="N130" i="1"/>
  <c r="S130" i="1" s="1"/>
  <c r="M130" i="1"/>
  <c r="R130" i="1" s="1"/>
  <c r="L130" i="1"/>
  <c r="Q130" i="1" s="1"/>
  <c r="K130" i="1"/>
  <c r="J130" i="1"/>
  <c r="I130" i="1"/>
  <c r="T129" i="1"/>
  <c r="N129" i="1"/>
  <c r="S129" i="1" s="1"/>
  <c r="M129" i="1"/>
  <c r="R129" i="1" s="1"/>
  <c r="L129" i="1"/>
  <c r="Q129" i="1" s="1"/>
  <c r="K129" i="1"/>
  <c r="J129" i="1"/>
  <c r="I129" i="1"/>
  <c r="T128" i="1"/>
  <c r="N128" i="1"/>
  <c r="S128" i="1" s="1"/>
  <c r="M128" i="1"/>
  <c r="R128" i="1" s="1"/>
  <c r="L128" i="1"/>
  <c r="Q128" i="1" s="1"/>
  <c r="K128" i="1"/>
  <c r="J128" i="1"/>
  <c r="I128" i="1"/>
  <c r="T127" i="1"/>
  <c r="N127" i="1"/>
  <c r="S127" i="1" s="1"/>
  <c r="M127" i="1"/>
  <c r="R127" i="1" s="1"/>
  <c r="L127" i="1"/>
  <c r="Q127" i="1" s="1"/>
  <c r="K127" i="1"/>
  <c r="J127" i="1"/>
  <c r="I127" i="1"/>
  <c r="T126" i="1"/>
  <c r="N126" i="1"/>
  <c r="P126" i="1" s="1"/>
  <c r="M126" i="1"/>
  <c r="R126" i="1" s="1"/>
  <c r="L126" i="1"/>
  <c r="Q126" i="1" s="1"/>
  <c r="K126" i="1"/>
  <c r="J126" i="1"/>
  <c r="I126" i="1"/>
  <c r="T125" i="1"/>
  <c r="N125" i="1"/>
  <c r="P125" i="1" s="1"/>
  <c r="M125" i="1"/>
  <c r="R125" i="1" s="1"/>
  <c r="L125" i="1"/>
  <c r="Q125" i="1" s="1"/>
  <c r="K125" i="1"/>
  <c r="J125" i="1"/>
  <c r="I125" i="1"/>
  <c r="T124" i="1"/>
  <c r="N124" i="1"/>
  <c r="M124" i="1"/>
  <c r="R124" i="1" s="1"/>
  <c r="L124" i="1"/>
  <c r="Q124" i="1" s="1"/>
  <c r="K124" i="1"/>
  <c r="J124" i="1"/>
  <c r="I124" i="1"/>
  <c r="T123" i="1"/>
  <c r="N123" i="1"/>
  <c r="P123" i="1" s="1"/>
  <c r="M123" i="1"/>
  <c r="R123" i="1" s="1"/>
  <c r="L123" i="1"/>
  <c r="Q123" i="1" s="1"/>
  <c r="K123" i="1"/>
  <c r="J123" i="1"/>
  <c r="I123" i="1"/>
  <c r="T122" i="1"/>
  <c r="N122" i="1"/>
  <c r="S122" i="1" s="1"/>
  <c r="M122" i="1"/>
  <c r="R122" i="1" s="1"/>
  <c r="L122" i="1"/>
  <c r="Q122" i="1" s="1"/>
  <c r="K122" i="1"/>
  <c r="J122" i="1"/>
  <c r="I122" i="1"/>
  <c r="T121" i="1"/>
  <c r="N121" i="1"/>
  <c r="S121" i="1" s="1"/>
  <c r="M121" i="1"/>
  <c r="R121" i="1" s="1"/>
  <c r="L121" i="1"/>
  <c r="Q121" i="1" s="1"/>
  <c r="K121" i="1"/>
  <c r="J121" i="1"/>
  <c r="I121" i="1"/>
  <c r="T120" i="1"/>
  <c r="N120" i="1"/>
  <c r="S120" i="1" s="1"/>
  <c r="M120" i="1"/>
  <c r="R120" i="1" s="1"/>
  <c r="L120" i="1"/>
  <c r="Q120" i="1" s="1"/>
  <c r="K120" i="1"/>
  <c r="J120" i="1"/>
  <c r="I120" i="1"/>
  <c r="T119" i="1"/>
  <c r="N119" i="1"/>
  <c r="S119" i="1" s="1"/>
  <c r="M119" i="1"/>
  <c r="R119" i="1" s="1"/>
  <c r="L119" i="1"/>
  <c r="Q119" i="1" s="1"/>
  <c r="K119" i="1"/>
  <c r="J119" i="1"/>
  <c r="I119" i="1"/>
  <c r="T118" i="1"/>
  <c r="S118" i="1"/>
  <c r="N118" i="1"/>
  <c r="P118" i="1" s="1"/>
  <c r="M118" i="1"/>
  <c r="R118" i="1" s="1"/>
  <c r="L118" i="1"/>
  <c r="Q118" i="1" s="1"/>
  <c r="K118" i="1"/>
  <c r="J118" i="1"/>
  <c r="I118" i="1"/>
  <c r="T117" i="1"/>
  <c r="N117" i="1"/>
  <c r="P117" i="1" s="1"/>
  <c r="M117" i="1"/>
  <c r="R117" i="1" s="1"/>
  <c r="L117" i="1"/>
  <c r="Q117" i="1" s="1"/>
  <c r="K117" i="1"/>
  <c r="J117" i="1"/>
  <c r="I117" i="1"/>
  <c r="T116" i="1"/>
  <c r="N116" i="1"/>
  <c r="M116" i="1"/>
  <c r="R116" i="1" s="1"/>
  <c r="L116" i="1"/>
  <c r="Q116" i="1" s="1"/>
  <c r="K116" i="1"/>
  <c r="J116" i="1"/>
  <c r="I116" i="1"/>
  <c r="T115" i="1"/>
  <c r="N115" i="1"/>
  <c r="P115" i="1" s="1"/>
  <c r="M115" i="1"/>
  <c r="R115" i="1" s="1"/>
  <c r="L115" i="1"/>
  <c r="Q115" i="1" s="1"/>
  <c r="K115" i="1"/>
  <c r="J115" i="1"/>
  <c r="I115" i="1"/>
  <c r="T108" i="1"/>
  <c r="N108" i="1"/>
  <c r="S108" i="1" s="1"/>
  <c r="M108" i="1"/>
  <c r="R108" i="1" s="1"/>
  <c r="L108" i="1"/>
  <c r="Q108" i="1" s="1"/>
  <c r="K108" i="1"/>
  <c r="J108" i="1"/>
  <c r="I108" i="1"/>
  <c r="T107" i="1"/>
  <c r="N107" i="1"/>
  <c r="S107" i="1" s="1"/>
  <c r="M107" i="1"/>
  <c r="R107" i="1" s="1"/>
  <c r="L107" i="1"/>
  <c r="Q107" i="1" s="1"/>
  <c r="K107" i="1"/>
  <c r="J107" i="1"/>
  <c r="I107" i="1"/>
  <c r="T106" i="1"/>
  <c r="N106" i="1"/>
  <c r="P106" i="1" s="1"/>
  <c r="M106" i="1"/>
  <c r="R106" i="1" s="1"/>
  <c r="L106" i="1"/>
  <c r="Q106" i="1" s="1"/>
  <c r="K106" i="1"/>
  <c r="J106" i="1"/>
  <c r="I106" i="1"/>
  <c r="T105" i="1"/>
  <c r="N105" i="1"/>
  <c r="S105" i="1" s="1"/>
  <c r="M105" i="1"/>
  <c r="R105" i="1" s="1"/>
  <c r="L105" i="1"/>
  <c r="Q105" i="1" s="1"/>
  <c r="K105" i="1"/>
  <c r="J105" i="1"/>
  <c r="I105" i="1"/>
  <c r="T104" i="1"/>
  <c r="N104" i="1"/>
  <c r="M104" i="1"/>
  <c r="R104" i="1" s="1"/>
  <c r="L104" i="1"/>
  <c r="Q104" i="1" s="1"/>
  <c r="K104" i="1"/>
  <c r="J104" i="1"/>
  <c r="I104" i="1"/>
  <c r="T103" i="1"/>
  <c r="N103" i="1"/>
  <c r="S103" i="1" s="1"/>
  <c r="M103" i="1"/>
  <c r="R103" i="1" s="1"/>
  <c r="L103" i="1"/>
  <c r="Q103" i="1" s="1"/>
  <c r="K103" i="1"/>
  <c r="J103" i="1"/>
  <c r="I103" i="1"/>
  <c r="T102" i="1"/>
  <c r="N102" i="1"/>
  <c r="P102" i="1" s="1"/>
  <c r="U102" i="1" s="1"/>
  <c r="M102" i="1"/>
  <c r="R102" i="1" s="1"/>
  <c r="L102" i="1"/>
  <c r="Q102" i="1" s="1"/>
  <c r="K102" i="1"/>
  <c r="J102" i="1"/>
  <c r="I102" i="1"/>
  <c r="T101" i="1"/>
  <c r="N101" i="1"/>
  <c r="P101" i="1" s="1"/>
  <c r="M101" i="1"/>
  <c r="R101" i="1" s="1"/>
  <c r="L101" i="1"/>
  <c r="Q101" i="1" s="1"/>
  <c r="K101" i="1"/>
  <c r="J101" i="1"/>
  <c r="I101" i="1"/>
  <c r="T113" i="1"/>
  <c r="N113" i="1"/>
  <c r="S113" i="1" s="1"/>
  <c r="M113" i="1"/>
  <c r="R113" i="1" s="1"/>
  <c r="L113" i="1"/>
  <c r="Q113" i="1" s="1"/>
  <c r="K113" i="1"/>
  <c r="J113" i="1"/>
  <c r="I113" i="1"/>
  <c r="I9" i="1"/>
  <c r="J9" i="1"/>
  <c r="K9" i="1"/>
  <c r="L9" i="1"/>
  <c r="Q9" i="1" s="1"/>
  <c r="M9" i="1"/>
  <c r="R9" i="1" s="1"/>
  <c r="N9" i="1"/>
  <c r="P9" i="1" s="1"/>
  <c r="T9" i="1"/>
  <c r="I10" i="1"/>
  <c r="J10" i="1"/>
  <c r="K10" i="1"/>
  <c r="L10" i="1"/>
  <c r="M10" i="1"/>
  <c r="R10" i="1" s="1"/>
  <c r="N10" i="1"/>
  <c r="S10" i="1" s="1"/>
  <c r="Q10" i="1"/>
  <c r="T10" i="1"/>
  <c r="I11" i="1"/>
  <c r="J11" i="1"/>
  <c r="K11" i="1"/>
  <c r="L11" i="1"/>
  <c r="Q11" i="1" s="1"/>
  <c r="M11" i="1"/>
  <c r="R11" i="1" s="1"/>
  <c r="N11" i="1"/>
  <c r="P11" i="1" s="1"/>
  <c r="T11" i="1"/>
  <c r="I12" i="1"/>
  <c r="J12" i="1"/>
  <c r="K12" i="1"/>
  <c r="L12" i="1"/>
  <c r="Q12" i="1" s="1"/>
  <c r="M12" i="1"/>
  <c r="R12" i="1" s="1"/>
  <c r="N12" i="1"/>
  <c r="S12" i="1" s="1"/>
  <c r="T12" i="1"/>
  <c r="I13" i="1"/>
  <c r="J13" i="1"/>
  <c r="K13" i="1"/>
  <c r="L13" i="1"/>
  <c r="Q13" i="1" s="1"/>
  <c r="M13" i="1"/>
  <c r="R13" i="1" s="1"/>
  <c r="N13" i="1"/>
  <c r="S13" i="1" s="1"/>
  <c r="T13" i="1"/>
  <c r="I14" i="1"/>
  <c r="J14" i="1"/>
  <c r="K14" i="1"/>
  <c r="L14" i="1"/>
  <c r="Q14" i="1" s="1"/>
  <c r="M14" i="1"/>
  <c r="R14" i="1" s="1"/>
  <c r="N14" i="1"/>
  <c r="P14" i="1" s="1"/>
  <c r="T14" i="1"/>
  <c r="I15" i="1"/>
  <c r="J15" i="1"/>
  <c r="K15" i="1"/>
  <c r="L15" i="1"/>
  <c r="Q15" i="1" s="1"/>
  <c r="M15" i="1"/>
  <c r="R15" i="1" s="1"/>
  <c r="N15" i="1"/>
  <c r="P15" i="1" s="1"/>
  <c r="T15" i="1"/>
  <c r="I16" i="1"/>
  <c r="J16" i="1"/>
  <c r="K16" i="1"/>
  <c r="L16" i="1"/>
  <c r="Q16" i="1" s="1"/>
  <c r="M16" i="1"/>
  <c r="R16" i="1" s="1"/>
  <c r="N16" i="1"/>
  <c r="P16" i="1" s="1"/>
  <c r="U16" i="1" s="1"/>
  <c r="T16" i="1"/>
  <c r="I17" i="1"/>
  <c r="J17" i="1"/>
  <c r="K17" i="1"/>
  <c r="L17" i="1"/>
  <c r="Q17" i="1" s="1"/>
  <c r="M17" i="1"/>
  <c r="R17" i="1" s="1"/>
  <c r="N17" i="1"/>
  <c r="S17" i="1" s="1"/>
  <c r="T17" i="1"/>
  <c r="I18" i="1"/>
  <c r="J18" i="1"/>
  <c r="K18" i="1"/>
  <c r="L18" i="1"/>
  <c r="Q18" i="1" s="1"/>
  <c r="M18" i="1"/>
  <c r="R18" i="1" s="1"/>
  <c r="N18" i="1"/>
  <c r="P18" i="1" s="1"/>
  <c r="U18" i="1" s="1"/>
  <c r="T18" i="1"/>
  <c r="I19" i="1"/>
  <c r="J19" i="1"/>
  <c r="K19" i="1"/>
  <c r="L19" i="1"/>
  <c r="Q19" i="1" s="1"/>
  <c r="M19" i="1"/>
  <c r="R19" i="1" s="1"/>
  <c r="N19" i="1"/>
  <c r="P19" i="1" s="1"/>
  <c r="T19" i="1"/>
  <c r="I20" i="1"/>
  <c r="J20" i="1"/>
  <c r="K20" i="1"/>
  <c r="L20" i="1"/>
  <c r="Q20" i="1" s="1"/>
  <c r="M20" i="1"/>
  <c r="R20" i="1" s="1"/>
  <c r="N20" i="1"/>
  <c r="P20" i="1" s="1"/>
  <c r="T20" i="1"/>
  <c r="I21" i="1"/>
  <c r="J21" i="1"/>
  <c r="K21" i="1"/>
  <c r="L21" i="1"/>
  <c r="Q21" i="1" s="1"/>
  <c r="M21" i="1"/>
  <c r="R21" i="1" s="1"/>
  <c r="N21" i="1"/>
  <c r="S21" i="1" s="1"/>
  <c r="T21" i="1"/>
  <c r="I22" i="1"/>
  <c r="J22" i="1"/>
  <c r="K22" i="1"/>
  <c r="L22" i="1"/>
  <c r="Q22" i="1" s="1"/>
  <c r="M22" i="1"/>
  <c r="R22" i="1" s="1"/>
  <c r="N22" i="1"/>
  <c r="S22" i="1" s="1"/>
  <c r="T22" i="1"/>
  <c r="I23" i="1"/>
  <c r="J23" i="1"/>
  <c r="K23" i="1"/>
  <c r="L23" i="1"/>
  <c r="Q23" i="1" s="1"/>
  <c r="M23" i="1"/>
  <c r="R23" i="1" s="1"/>
  <c r="N23" i="1"/>
  <c r="P23" i="1" s="1"/>
  <c r="T23" i="1"/>
  <c r="I24" i="1"/>
  <c r="J24" i="1"/>
  <c r="K24" i="1"/>
  <c r="L24" i="1"/>
  <c r="Q24" i="1" s="1"/>
  <c r="M24" i="1"/>
  <c r="R24" i="1" s="1"/>
  <c r="N24" i="1"/>
  <c r="P24" i="1" s="1"/>
  <c r="T24" i="1"/>
  <c r="I25" i="1"/>
  <c r="J25" i="1"/>
  <c r="K25" i="1"/>
  <c r="L25" i="1"/>
  <c r="Q25" i="1" s="1"/>
  <c r="M25" i="1"/>
  <c r="R25" i="1" s="1"/>
  <c r="N25" i="1"/>
  <c r="S25" i="1" s="1"/>
  <c r="T25" i="1"/>
  <c r="I26" i="1"/>
  <c r="J26" i="1"/>
  <c r="K26" i="1"/>
  <c r="L26" i="1"/>
  <c r="Q26" i="1" s="1"/>
  <c r="M26" i="1"/>
  <c r="R26" i="1" s="1"/>
  <c r="N26" i="1"/>
  <c r="S26" i="1" s="1"/>
  <c r="T26" i="1"/>
  <c r="I27" i="1"/>
  <c r="J27" i="1"/>
  <c r="K27" i="1"/>
  <c r="L27" i="1"/>
  <c r="Q27" i="1" s="1"/>
  <c r="M27" i="1"/>
  <c r="R27" i="1" s="1"/>
  <c r="N27" i="1"/>
  <c r="P27" i="1" s="1"/>
  <c r="T27" i="1"/>
  <c r="I28" i="1"/>
  <c r="J28" i="1"/>
  <c r="K28" i="1"/>
  <c r="L28" i="1"/>
  <c r="Q28" i="1" s="1"/>
  <c r="M28" i="1"/>
  <c r="R28" i="1" s="1"/>
  <c r="N28" i="1"/>
  <c r="S28" i="1" s="1"/>
  <c r="T28" i="1"/>
  <c r="I29" i="1"/>
  <c r="J29" i="1"/>
  <c r="K29" i="1"/>
  <c r="L29" i="1"/>
  <c r="Q29" i="1" s="1"/>
  <c r="M29" i="1"/>
  <c r="R29" i="1" s="1"/>
  <c r="N29" i="1"/>
  <c r="P29" i="1" s="1"/>
  <c r="V29" i="1" s="1"/>
  <c r="T29" i="1"/>
  <c r="I30" i="1"/>
  <c r="J30" i="1"/>
  <c r="K30" i="1"/>
  <c r="L30" i="1"/>
  <c r="Q30" i="1" s="1"/>
  <c r="M30" i="1"/>
  <c r="R30" i="1" s="1"/>
  <c r="N30" i="1"/>
  <c r="P30" i="1" s="1"/>
  <c r="T30" i="1"/>
  <c r="I31" i="1"/>
  <c r="J31" i="1"/>
  <c r="K31" i="1"/>
  <c r="L31" i="1"/>
  <c r="Q31" i="1" s="1"/>
  <c r="M31" i="1"/>
  <c r="R31" i="1" s="1"/>
  <c r="N31" i="1"/>
  <c r="P31" i="1" s="1"/>
  <c r="T31" i="1"/>
  <c r="I32" i="1"/>
  <c r="J32" i="1"/>
  <c r="K32" i="1"/>
  <c r="L32" i="1"/>
  <c r="Q32" i="1" s="1"/>
  <c r="M32" i="1"/>
  <c r="R32" i="1" s="1"/>
  <c r="N32" i="1"/>
  <c r="S32" i="1" s="1"/>
  <c r="T32" i="1"/>
  <c r="I33" i="1"/>
  <c r="J33" i="1"/>
  <c r="K33" i="1"/>
  <c r="L33" i="1"/>
  <c r="Q33" i="1" s="1"/>
  <c r="M33" i="1"/>
  <c r="R33" i="1" s="1"/>
  <c r="N33" i="1"/>
  <c r="S33" i="1" s="1"/>
  <c r="T33" i="1"/>
  <c r="I34" i="1"/>
  <c r="J34" i="1"/>
  <c r="K34" i="1"/>
  <c r="L34" i="1"/>
  <c r="Q34" i="1" s="1"/>
  <c r="M34" i="1"/>
  <c r="R34" i="1" s="1"/>
  <c r="N34" i="1"/>
  <c r="P34" i="1" s="1"/>
  <c r="U34" i="1" s="1"/>
  <c r="T34" i="1"/>
  <c r="I35" i="1"/>
  <c r="J35" i="1"/>
  <c r="K35" i="1"/>
  <c r="L35" i="1"/>
  <c r="Q35" i="1" s="1"/>
  <c r="M35" i="1"/>
  <c r="R35" i="1" s="1"/>
  <c r="N35" i="1"/>
  <c r="P35" i="1" s="1"/>
  <c r="T35" i="1"/>
  <c r="I36" i="1"/>
  <c r="J36" i="1"/>
  <c r="K36" i="1"/>
  <c r="L36" i="1"/>
  <c r="Q36" i="1" s="1"/>
  <c r="M36" i="1"/>
  <c r="R36" i="1" s="1"/>
  <c r="N36" i="1"/>
  <c r="P36" i="1" s="1"/>
  <c r="T36" i="1"/>
  <c r="I37" i="1"/>
  <c r="J37" i="1"/>
  <c r="K37" i="1"/>
  <c r="L37" i="1"/>
  <c r="Q37" i="1" s="1"/>
  <c r="M37" i="1"/>
  <c r="R37" i="1" s="1"/>
  <c r="N37" i="1"/>
  <c r="S37" i="1" s="1"/>
  <c r="T37" i="1"/>
  <c r="I38" i="1"/>
  <c r="J38" i="1"/>
  <c r="K38" i="1"/>
  <c r="L38" i="1"/>
  <c r="Q38" i="1" s="1"/>
  <c r="M38" i="1"/>
  <c r="R38" i="1" s="1"/>
  <c r="N38" i="1"/>
  <c r="S38" i="1" s="1"/>
  <c r="T38" i="1"/>
  <c r="I39" i="1"/>
  <c r="J39" i="1"/>
  <c r="K39" i="1"/>
  <c r="L39" i="1"/>
  <c r="Q39" i="1" s="1"/>
  <c r="M39" i="1"/>
  <c r="R39" i="1" s="1"/>
  <c r="N39" i="1"/>
  <c r="P39" i="1" s="1"/>
  <c r="U39" i="1" s="1"/>
  <c r="T39" i="1"/>
  <c r="I40" i="1"/>
  <c r="J40" i="1"/>
  <c r="K40" i="1"/>
  <c r="L40" i="1"/>
  <c r="Q40" i="1" s="1"/>
  <c r="M40" i="1"/>
  <c r="R40" i="1" s="1"/>
  <c r="N40" i="1"/>
  <c r="P40" i="1" s="1"/>
  <c r="T40" i="1"/>
  <c r="I41" i="1"/>
  <c r="J41" i="1"/>
  <c r="K41" i="1"/>
  <c r="L41" i="1"/>
  <c r="Q41" i="1" s="1"/>
  <c r="M41" i="1"/>
  <c r="R41" i="1" s="1"/>
  <c r="N41" i="1"/>
  <c r="S41" i="1" s="1"/>
  <c r="T41" i="1"/>
  <c r="I42" i="1"/>
  <c r="J42" i="1"/>
  <c r="K42" i="1"/>
  <c r="L42" i="1"/>
  <c r="Q42" i="1" s="1"/>
  <c r="M42" i="1"/>
  <c r="R42" i="1" s="1"/>
  <c r="N42" i="1"/>
  <c r="S42" i="1" s="1"/>
  <c r="T42" i="1"/>
  <c r="I43" i="1"/>
  <c r="J43" i="1"/>
  <c r="K43" i="1"/>
  <c r="L43" i="1"/>
  <c r="Q43" i="1" s="1"/>
  <c r="M43" i="1"/>
  <c r="R43" i="1" s="1"/>
  <c r="N43" i="1"/>
  <c r="P43" i="1" s="1"/>
  <c r="T43" i="1"/>
  <c r="I44" i="1"/>
  <c r="J44" i="1"/>
  <c r="K44" i="1"/>
  <c r="L44" i="1"/>
  <c r="Q44" i="1" s="1"/>
  <c r="M44" i="1"/>
  <c r="R44" i="1" s="1"/>
  <c r="N44" i="1"/>
  <c r="S44" i="1" s="1"/>
  <c r="T44" i="1"/>
  <c r="I45" i="1"/>
  <c r="J45" i="1"/>
  <c r="K45" i="1"/>
  <c r="L45" i="1"/>
  <c r="Q45" i="1" s="1"/>
  <c r="M45" i="1"/>
  <c r="R45" i="1" s="1"/>
  <c r="N45" i="1"/>
  <c r="S45" i="1" s="1"/>
  <c r="T45" i="1"/>
  <c r="I46" i="1"/>
  <c r="J46" i="1"/>
  <c r="K46" i="1"/>
  <c r="L46" i="1"/>
  <c r="Q46" i="1" s="1"/>
  <c r="M46" i="1"/>
  <c r="R46" i="1" s="1"/>
  <c r="N46" i="1"/>
  <c r="P46" i="1" s="1"/>
  <c r="T46" i="1"/>
  <c r="I47" i="1"/>
  <c r="J47" i="1"/>
  <c r="K47" i="1"/>
  <c r="L47" i="1"/>
  <c r="Q47" i="1" s="1"/>
  <c r="M47" i="1"/>
  <c r="R47" i="1" s="1"/>
  <c r="N47" i="1"/>
  <c r="P47" i="1" s="1"/>
  <c r="T47" i="1"/>
  <c r="I48" i="1"/>
  <c r="J48" i="1"/>
  <c r="K48" i="1"/>
  <c r="L48" i="1"/>
  <c r="Q48" i="1" s="1"/>
  <c r="M48" i="1"/>
  <c r="R48" i="1" s="1"/>
  <c r="N48" i="1"/>
  <c r="P48" i="1" s="1"/>
  <c r="U48" i="1" s="1"/>
  <c r="T48" i="1"/>
  <c r="I49" i="1"/>
  <c r="J49" i="1"/>
  <c r="K49" i="1"/>
  <c r="L49" i="1"/>
  <c r="Q49" i="1" s="1"/>
  <c r="M49" i="1"/>
  <c r="R49" i="1" s="1"/>
  <c r="N49" i="1"/>
  <c r="S49" i="1" s="1"/>
  <c r="T49" i="1"/>
  <c r="I50" i="1"/>
  <c r="J50" i="1"/>
  <c r="K50" i="1"/>
  <c r="L50" i="1"/>
  <c r="Q50" i="1" s="1"/>
  <c r="M50" i="1"/>
  <c r="R50" i="1" s="1"/>
  <c r="N50" i="1"/>
  <c r="P50" i="1" s="1"/>
  <c r="U50" i="1" s="1"/>
  <c r="T50" i="1"/>
  <c r="I51" i="1"/>
  <c r="J51" i="1"/>
  <c r="K51" i="1"/>
  <c r="L51" i="1"/>
  <c r="Q51" i="1" s="1"/>
  <c r="M51" i="1"/>
  <c r="R51" i="1" s="1"/>
  <c r="N51" i="1"/>
  <c r="P51" i="1" s="1"/>
  <c r="T51" i="1"/>
  <c r="I52" i="1"/>
  <c r="J52" i="1"/>
  <c r="K52" i="1"/>
  <c r="L52" i="1"/>
  <c r="Q52" i="1" s="1"/>
  <c r="M52" i="1"/>
  <c r="R52" i="1" s="1"/>
  <c r="N52" i="1"/>
  <c r="P52" i="1" s="1"/>
  <c r="T52" i="1"/>
  <c r="I53" i="1"/>
  <c r="J53" i="1"/>
  <c r="K53" i="1"/>
  <c r="L53" i="1"/>
  <c r="Q53" i="1" s="1"/>
  <c r="M53" i="1"/>
  <c r="R53" i="1" s="1"/>
  <c r="N53" i="1"/>
  <c r="S53" i="1" s="1"/>
  <c r="T53" i="1"/>
  <c r="I54" i="1"/>
  <c r="J54" i="1"/>
  <c r="K54" i="1"/>
  <c r="L54" i="1"/>
  <c r="Q54" i="1" s="1"/>
  <c r="M54" i="1"/>
  <c r="R54" i="1" s="1"/>
  <c r="N54" i="1"/>
  <c r="S54" i="1" s="1"/>
  <c r="T54" i="1"/>
  <c r="I55" i="1"/>
  <c r="J55" i="1"/>
  <c r="K55" i="1"/>
  <c r="L55" i="1"/>
  <c r="Q55" i="1" s="1"/>
  <c r="M55" i="1"/>
  <c r="R55" i="1" s="1"/>
  <c r="N55" i="1"/>
  <c r="P55" i="1" s="1"/>
  <c r="U55" i="1" s="1"/>
  <c r="T55" i="1"/>
  <c r="I56" i="1"/>
  <c r="J56" i="1"/>
  <c r="K56" i="1"/>
  <c r="L56" i="1"/>
  <c r="Q56" i="1" s="1"/>
  <c r="M56" i="1"/>
  <c r="R56" i="1" s="1"/>
  <c r="N56" i="1"/>
  <c r="P56" i="1" s="1"/>
  <c r="T56" i="1"/>
  <c r="I57" i="1"/>
  <c r="J57" i="1"/>
  <c r="K57" i="1"/>
  <c r="L57" i="1"/>
  <c r="Q57" i="1" s="1"/>
  <c r="M57" i="1"/>
  <c r="R57" i="1" s="1"/>
  <c r="N57" i="1"/>
  <c r="S57" i="1" s="1"/>
  <c r="T57" i="1"/>
  <c r="I58" i="1"/>
  <c r="J58" i="1"/>
  <c r="K58" i="1"/>
  <c r="L58" i="1"/>
  <c r="Q58" i="1" s="1"/>
  <c r="M58" i="1"/>
  <c r="R58" i="1" s="1"/>
  <c r="N58" i="1"/>
  <c r="S58" i="1" s="1"/>
  <c r="T58" i="1"/>
  <c r="I59" i="1"/>
  <c r="J59" i="1"/>
  <c r="K59" i="1"/>
  <c r="L59" i="1"/>
  <c r="Q59" i="1" s="1"/>
  <c r="M59" i="1"/>
  <c r="R59" i="1" s="1"/>
  <c r="N59" i="1"/>
  <c r="P59" i="1" s="1"/>
  <c r="T59" i="1"/>
  <c r="I60" i="1"/>
  <c r="J60" i="1"/>
  <c r="K60" i="1"/>
  <c r="L60" i="1"/>
  <c r="Q60" i="1" s="1"/>
  <c r="M60" i="1"/>
  <c r="R60" i="1" s="1"/>
  <c r="N60" i="1"/>
  <c r="S60" i="1" s="1"/>
  <c r="T60" i="1"/>
  <c r="I61" i="1"/>
  <c r="J61" i="1"/>
  <c r="K61" i="1"/>
  <c r="L61" i="1"/>
  <c r="Q61" i="1" s="1"/>
  <c r="M61" i="1"/>
  <c r="R61" i="1" s="1"/>
  <c r="N61" i="1"/>
  <c r="S61" i="1" s="1"/>
  <c r="T61" i="1"/>
  <c r="I62" i="1"/>
  <c r="J62" i="1"/>
  <c r="K62" i="1"/>
  <c r="L62" i="1"/>
  <c r="Q62" i="1" s="1"/>
  <c r="M62" i="1"/>
  <c r="R62" i="1" s="1"/>
  <c r="N62" i="1"/>
  <c r="P62" i="1" s="1"/>
  <c r="T62" i="1"/>
  <c r="I63" i="1"/>
  <c r="J63" i="1"/>
  <c r="K63" i="1"/>
  <c r="L63" i="1"/>
  <c r="Q63" i="1" s="1"/>
  <c r="M63" i="1"/>
  <c r="R63" i="1" s="1"/>
  <c r="N63" i="1"/>
  <c r="P63" i="1" s="1"/>
  <c r="T63" i="1"/>
  <c r="I64" i="1"/>
  <c r="J64" i="1"/>
  <c r="K64" i="1"/>
  <c r="L64" i="1"/>
  <c r="Q64" i="1" s="1"/>
  <c r="M64" i="1"/>
  <c r="R64" i="1" s="1"/>
  <c r="N64" i="1"/>
  <c r="P64" i="1" s="1"/>
  <c r="U64" i="1" s="1"/>
  <c r="T64" i="1"/>
  <c r="I65" i="1"/>
  <c r="J65" i="1"/>
  <c r="K65" i="1"/>
  <c r="L65" i="1"/>
  <c r="Q65" i="1" s="1"/>
  <c r="M65" i="1"/>
  <c r="R65" i="1" s="1"/>
  <c r="N65" i="1"/>
  <c r="S65" i="1" s="1"/>
  <c r="T65" i="1"/>
  <c r="I66" i="1"/>
  <c r="J66" i="1"/>
  <c r="K66" i="1"/>
  <c r="L66" i="1"/>
  <c r="Q66" i="1" s="1"/>
  <c r="M66" i="1"/>
  <c r="R66" i="1" s="1"/>
  <c r="N66" i="1"/>
  <c r="P66" i="1" s="1"/>
  <c r="U66" i="1" s="1"/>
  <c r="T66" i="1"/>
  <c r="I67" i="1"/>
  <c r="J67" i="1"/>
  <c r="K67" i="1"/>
  <c r="L67" i="1"/>
  <c r="Q67" i="1" s="1"/>
  <c r="M67" i="1"/>
  <c r="R67" i="1" s="1"/>
  <c r="N67" i="1"/>
  <c r="P67" i="1" s="1"/>
  <c r="T67" i="1"/>
  <c r="I68" i="1"/>
  <c r="J68" i="1"/>
  <c r="K68" i="1"/>
  <c r="L68" i="1"/>
  <c r="Q68" i="1" s="1"/>
  <c r="M68" i="1"/>
  <c r="R68" i="1" s="1"/>
  <c r="N68" i="1"/>
  <c r="P68" i="1" s="1"/>
  <c r="T68" i="1"/>
  <c r="I69" i="1"/>
  <c r="J69" i="1"/>
  <c r="K69" i="1"/>
  <c r="L69" i="1"/>
  <c r="Q69" i="1" s="1"/>
  <c r="M69" i="1"/>
  <c r="R69" i="1" s="1"/>
  <c r="N69" i="1"/>
  <c r="S69" i="1" s="1"/>
  <c r="T69" i="1"/>
  <c r="I70" i="1"/>
  <c r="J70" i="1"/>
  <c r="K70" i="1"/>
  <c r="L70" i="1"/>
  <c r="Q70" i="1" s="1"/>
  <c r="M70" i="1"/>
  <c r="R70" i="1" s="1"/>
  <c r="N70" i="1"/>
  <c r="S70" i="1" s="1"/>
  <c r="T70" i="1"/>
  <c r="I71" i="1"/>
  <c r="J71" i="1"/>
  <c r="K71" i="1"/>
  <c r="L71" i="1"/>
  <c r="Q71" i="1" s="1"/>
  <c r="M71" i="1"/>
  <c r="R71" i="1" s="1"/>
  <c r="N71" i="1"/>
  <c r="P71" i="1" s="1"/>
  <c r="U71" i="1" s="1"/>
  <c r="T71" i="1"/>
  <c r="I72" i="1"/>
  <c r="J72" i="1"/>
  <c r="K72" i="1"/>
  <c r="L72" i="1"/>
  <c r="Q72" i="1" s="1"/>
  <c r="M72" i="1"/>
  <c r="R72" i="1" s="1"/>
  <c r="N72" i="1"/>
  <c r="P72" i="1" s="1"/>
  <c r="T72" i="1"/>
  <c r="I73" i="1"/>
  <c r="J73" i="1"/>
  <c r="K73" i="1"/>
  <c r="L73" i="1"/>
  <c r="Q73" i="1" s="1"/>
  <c r="M73" i="1"/>
  <c r="R73" i="1" s="1"/>
  <c r="N73" i="1"/>
  <c r="P73" i="1" s="1"/>
  <c r="T73" i="1"/>
  <c r="I74" i="1"/>
  <c r="J74" i="1"/>
  <c r="K74" i="1"/>
  <c r="L74" i="1"/>
  <c r="Q74" i="1" s="1"/>
  <c r="M74" i="1"/>
  <c r="R74" i="1" s="1"/>
  <c r="N74" i="1"/>
  <c r="S74" i="1" s="1"/>
  <c r="T74" i="1"/>
  <c r="I75" i="1"/>
  <c r="J75" i="1"/>
  <c r="K75" i="1"/>
  <c r="L75" i="1"/>
  <c r="Q75" i="1" s="1"/>
  <c r="M75" i="1"/>
  <c r="R75" i="1" s="1"/>
  <c r="N75" i="1"/>
  <c r="P75" i="1" s="1"/>
  <c r="T75" i="1"/>
  <c r="I76" i="1"/>
  <c r="J76" i="1"/>
  <c r="K76" i="1"/>
  <c r="L76" i="1"/>
  <c r="Q76" i="1" s="1"/>
  <c r="M76" i="1"/>
  <c r="R76" i="1" s="1"/>
  <c r="N76" i="1"/>
  <c r="S76" i="1" s="1"/>
  <c r="T76" i="1"/>
  <c r="I77" i="1"/>
  <c r="J77" i="1"/>
  <c r="K77" i="1"/>
  <c r="L77" i="1"/>
  <c r="Q77" i="1" s="1"/>
  <c r="M77" i="1"/>
  <c r="R77" i="1" s="1"/>
  <c r="N77" i="1"/>
  <c r="S77" i="1" s="1"/>
  <c r="T77" i="1"/>
  <c r="I78" i="1"/>
  <c r="J78" i="1"/>
  <c r="K78" i="1"/>
  <c r="L78" i="1"/>
  <c r="Q78" i="1" s="1"/>
  <c r="M78" i="1"/>
  <c r="R78" i="1" s="1"/>
  <c r="N78" i="1"/>
  <c r="P78" i="1" s="1"/>
  <c r="T78" i="1"/>
  <c r="I79" i="1"/>
  <c r="J79" i="1"/>
  <c r="K79" i="1"/>
  <c r="L79" i="1"/>
  <c r="Q79" i="1" s="1"/>
  <c r="M79" i="1"/>
  <c r="R79" i="1" s="1"/>
  <c r="N79" i="1"/>
  <c r="S79" i="1" s="1"/>
  <c r="T79" i="1"/>
  <c r="I80" i="1"/>
  <c r="J80" i="1"/>
  <c r="K80" i="1"/>
  <c r="L80" i="1"/>
  <c r="Q80" i="1" s="1"/>
  <c r="M80" i="1"/>
  <c r="R80" i="1" s="1"/>
  <c r="N80" i="1"/>
  <c r="P80" i="1" s="1"/>
  <c r="U80" i="1" s="1"/>
  <c r="T80" i="1"/>
  <c r="I81" i="1"/>
  <c r="J81" i="1"/>
  <c r="K81" i="1"/>
  <c r="L81" i="1"/>
  <c r="Q81" i="1" s="1"/>
  <c r="M81" i="1"/>
  <c r="R81" i="1" s="1"/>
  <c r="N81" i="1"/>
  <c r="S81" i="1" s="1"/>
  <c r="T81" i="1"/>
  <c r="I82" i="1"/>
  <c r="J82" i="1"/>
  <c r="K82" i="1"/>
  <c r="L82" i="1"/>
  <c r="Q82" i="1" s="1"/>
  <c r="M82" i="1"/>
  <c r="R82" i="1" s="1"/>
  <c r="N82" i="1"/>
  <c r="P82" i="1" s="1"/>
  <c r="U82" i="1" s="1"/>
  <c r="T82" i="1"/>
  <c r="I83" i="1"/>
  <c r="J83" i="1"/>
  <c r="K83" i="1"/>
  <c r="L83" i="1"/>
  <c r="Q83" i="1" s="1"/>
  <c r="M83" i="1"/>
  <c r="R83" i="1" s="1"/>
  <c r="N83" i="1"/>
  <c r="P83" i="1" s="1"/>
  <c r="T83" i="1"/>
  <c r="I84" i="1"/>
  <c r="J84" i="1"/>
  <c r="K84" i="1"/>
  <c r="L84" i="1"/>
  <c r="Q84" i="1" s="1"/>
  <c r="M84" i="1"/>
  <c r="R84" i="1" s="1"/>
  <c r="N84" i="1"/>
  <c r="P84" i="1" s="1"/>
  <c r="T84" i="1"/>
  <c r="I85" i="1"/>
  <c r="J85" i="1"/>
  <c r="K85" i="1"/>
  <c r="L85" i="1"/>
  <c r="Q85" i="1" s="1"/>
  <c r="M85" i="1"/>
  <c r="R85" i="1" s="1"/>
  <c r="N85" i="1"/>
  <c r="S85" i="1" s="1"/>
  <c r="T85" i="1"/>
  <c r="I86" i="1"/>
  <c r="J86" i="1"/>
  <c r="K86" i="1"/>
  <c r="L86" i="1"/>
  <c r="Q86" i="1" s="1"/>
  <c r="M86" i="1"/>
  <c r="R86" i="1" s="1"/>
  <c r="N86" i="1"/>
  <c r="S86" i="1" s="1"/>
  <c r="T86" i="1"/>
  <c r="I87" i="1"/>
  <c r="J87" i="1"/>
  <c r="K87" i="1"/>
  <c r="L87" i="1"/>
  <c r="Q87" i="1" s="1"/>
  <c r="M87" i="1"/>
  <c r="R87" i="1" s="1"/>
  <c r="N87" i="1"/>
  <c r="S87" i="1" s="1"/>
  <c r="T87" i="1"/>
  <c r="I88" i="1"/>
  <c r="J88" i="1"/>
  <c r="K88" i="1"/>
  <c r="L88" i="1"/>
  <c r="Q88" i="1" s="1"/>
  <c r="M88" i="1"/>
  <c r="R88" i="1" s="1"/>
  <c r="N88" i="1"/>
  <c r="S88" i="1" s="1"/>
  <c r="T88" i="1"/>
  <c r="I89" i="1"/>
  <c r="J89" i="1"/>
  <c r="K89" i="1"/>
  <c r="L89" i="1"/>
  <c r="Q89" i="1" s="1"/>
  <c r="M89" i="1"/>
  <c r="R89" i="1" s="1"/>
  <c r="N89" i="1"/>
  <c r="P89" i="1" s="1"/>
  <c r="T89" i="1"/>
  <c r="I90" i="1"/>
  <c r="J90" i="1"/>
  <c r="K90" i="1"/>
  <c r="L90" i="1"/>
  <c r="Q90" i="1" s="1"/>
  <c r="M90" i="1"/>
  <c r="R90" i="1" s="1"/>
  <c r="N90" i="1"/>
  <c r="S90" i="1" s="1"/>
  <c r="T90" i="1"/>
  <c r="I91" i="1"/>
  <c r="J91" i="1"/>
  <c r="K91" i="1"/>
  <c r="L91" i="1"/>
  <c r="Q91" i="1" s="1"/>
  <c r="M91" i="1"/>
  <c r="R91" i="1" s="1"/>
  <c r="N91" i="1"/>
  <c r="P91" i="1" s="1"/>
  <c r="T91" i="1"/>
  <c r="I92" i="1"/>
  <c r="J92" i="1"/>
  <c r="K92" i="1"/>
  <c r="L92" i="1"/>
  <c r="Q92" i="1" s="1"/>
  <c r="M92" i="1"/>
  <c r="R92" i="1" s="1"/>
  <c r="N92" i="1"/>
  <c r="S92" i="1" s="1"/>
  <c r="T92" i="1"/>
  <c r="I93" i="1"/>
  <c r="J93" i="1"/>
  <c r="K93" i="1"/>
  <c r="L93" i="1"/>
  <c r="Q93" i="1" s="1"/>
  <c r="M93" i="1"/>
  <c r="R93" i="1" s="1"/>
  <c r="N93" i="1"/>
  <c r="P93" i="1" s="1"/>
  <c r="V93" i="1" s="1"/>
  <c r="T93" i="1"/>
  <c r="I94" i="1"/>
  <c r="J94" i="1"/>
  <c r="K94" i="1"/>
  <c r="L94" i="1"/>
  <c r="Q94" i="1" s="1"/>
  <c r="M94" i="1"/>
  <c r="R94" i="1" s="1"/>
  <c r="N94" i="1"/>
  <c r="P94" i="1" s="1"/>
  <c r="T94" i="1"/>
  <c r="I95" i="1"/>
  <c r="J95" i="1"/>
  <c r="K95" i="1"/>
  <c r="L95" i="1"/>
  <c r="Q95" i="1" s="1"/>
  <c r="M95" i="1"/>
  <c r="R95" i="1" s="1"/>
  <c r="N95" i="1"/>
  <c r="S95" i="1" s="1"/>
  <c r="T95" i="1"/>
  <c r="I96" i="1"/>
  <c r="J96" i="1"/>
  <c r="K96" i="1"/>
  <c r="L96" i="1"/>
  <c r="Q96" i="1" s="1"/>
  <c r="M96" i="1"/>
  <c r="R96" i="1" s="1"/>
  <c r="N96" i="1"/>
  <c r="P96" i="1" s="1"/>
  <c r="U96" i="1" s="1"/>
  <c r="T96" i="1"/>
  <c r="I97" i="1"/>
  <c r="J97" i="1"/>
  <c r="K97" i="1"/>
  <c r="L97" i="1"/>
  <c r="Q97" i="1" s="1"/>
  <c r="M97" i="1"/>
  <c r="R97" i="1" s="1"/>
  <c r="N97" i="1"/>
  <c r="S97" i="1" s="1"/>
  <c r="T97" i="1"/>
  <c r="I98" i="1"/>
  <c r="J98" i="1"/>
  <c r="K98" i="1"/>
  <c r="L98" i="1"/>
  <c r="Q98" i="1" s="1"/>
  <c r="M98" i="1"/>
  <c r="R98" i="1" s="1"/>
  <c r="N98" i="1"/>
  <c r="P98" i="1" s="1"/>
  <c r="U98" i="1" s="1"/>
  <c r="T98" i="1"/>
  <c r="I99" i="1"/>
  <c r="J99" i="1"/>
  <c r="K99" i="1"/>
  <c r="L99" i="1"/>
  <c r="Q99" i="1" s="1"/>
  <c r="M99" i="1"/>
  <c r="R99" i="1" s="1"/>
  <c r="N99" i="1"/>
  <c r="P99" i="1" s="1"/>
  <c r="T99" i="1"/>
  <c r="I100" i="1"/>
  <c r="J100" i="1"/>
  <c r="K100" i="1"/>
  <c r="L100" i="1"/>
  <c r="Q100" i="1" s="1"/>
  <c r="M100" i="1"/>
  <c r="R100" i="1" s="1"/>
  <c r="N100" i="1"/>
  <c r="P100" i="1" s="1"/>
  <c r="T100" i="1"/>
  <c r="I109" i="1"/>
  <c r="J109" i="1"/>
  <c r="K109" i="1"/>
  <c r="L109" i="1"/>
  <c r="Q109" i="1" s="1"/>
  <c r="M109" i="1"/>
  <c r="R109" i="1" s="1"/>
  <c r="N109" i="1"/>
  <c r="S109" i="1" s="1"/>
  <c r="T109" i="1"/>
  <c r="I110" i="1"/>
  <c r="J110" i="1"/>
  <c r="K110" i="1"/>
  <c r="L110" i="1"/>
  <c r="Q110" i="1" s="1"/>
  <c r="M110" i="1"/>
  <c r="R110" i="1" s="1"/>
  <c r="N110" i="1"/>
  <c r="S110" i="1" s="1"/>
  <c r="T110" i="1"/>
  <c r="I111" i="1"/>
  <c r="J111" i="1"/>
  <c r="K111" i="1"/>
  <c r="L111" i="1"/>
  <c r="Q111" i="1" s="1"/>
  <c r="M111" i="1"/>
  <c r="R111" i="1" s="1"/>
  <c r="N111" i="1"/>
  <c r="P111" i="1" s="1"/>
  <c r="U111" i="1" s="1"/>
  <c r="T111" i="1"/>
  <c r="I112" i="1"/>
  <c r="J112" i="1"/>
  <c r="K112" i="1"/>
  <c r="L112" i="1"/>
  <c r="Q112" i="1" s="1"/>
  <c r="M112" i="1"/>
  <c r="R112" i="1" s="1"/>
  <c r="N112" i="1"/>
  <c r="P112" i="1" s="1"/>
  <c r="T112" i="1"/>
  <c r="I114" i="1"/>
  <c r="J114" i="1"/>
  <c r="K114" i="1"/>
  <c r="L114" i="1"/>
  <c r="Q114" i="1" s="1"/>
  <c r="M114" i="1"/>
  <c r="R114" i="1" s="1"/>
  <c r="N114" i="1"/>
  <c r="P114" i="1" s="1"/>
  <c r="T114" i="1"/>
  <c r="N8" i="1"/>
  <c r="P8" i="1" s="1"/>
  <c r="U8" i="1" s="1"/>
  <c r="M8" i="1"/>
  <c r="R8" i="1" s="1"/>
  <c r="J8" i="1"/>
  <c r="K8" i="1"/>
  <c r="L8" i="1"/>
  <c r="Q8" i="1" s="1"/>
  <c r="I8" i="1"/>
  <c r="T8" i="1"/>
  <c r="S14" i="1" l="1"/>
  <c r="P120" i="1"/>
  <c r="V120" i="1" s="1"/>
  <c r="P130" i="1"/>
  <c r="V130" i="1" s="1"/>
  <c r="S123" i="1"/>
  <c r="P158" i="1"/>
  <c r="S208" i="1"/>
  <c r="S165" i="1"/>
  <c r="S166" i="1"/>
  <c r="P167" i="1"/>
  <c r="V167" i="1" s="1"/>
  <c r="S168" i="1"/>
  <c r="S181" i="1"/>
  <c r="S183" i="1"/>
  <c r="P184" i="1"/>
  <c r="U184" i="1" s="1"/>
  <c r="P191" i="1"/>
  <c r="V191" i="1" s="1"/>
  <c r="S157" i="1"/>
  <c r="P146" i="1"/>
  <c r="V146" i="1" s="1"/>
  <c r="S175" i="1"/>
  <c r="P176" i="1"/>
  <c r="S189" i="1"/>
  <c r="S173" i="1"/>
  <c r="S192" i="1"/>
  <c r="S136" i="1"/>
  <c r="S215" i="1"/>
  <c r="S134" i="1"/>
  <c r="P152" i="1"/>
  <c r="V152" i="1" s="1"/>
  <c r="V166" i="1"/>
  <c r="U166" i="1"/>
  <c r="U168" i="1"/>
  <c r="V168" i="1"/>
  <c r="V189" i="1"/>
  <c r="U189" i="1"/>
  <c r="V174" i="1"/>
  <c r="U174" i="1"/>
  <c r="U192" i="1"/>
  <c r="V192" i="1"/>
  <c r="V198" i="1"/>
  <c r="U198" i="1"/>
  <c r="V118" i="1"/>
  <c r="U118" i="1"/>
  <c r="S174" i="1"/>
  <c r="S198" i="1"/>
  <c r="S131" i="1"/>
  <c r="P212" i="1"/>
  <c r="V212" i="1" s="1"/>
  <c r="S159" i="1"/>
  <c r="P160" i="1"/>
  <c r="P182" i="1"/>
  <c r="P119" i="1"/>
  <c r="V119" i="1" s="1"/>
  <c r="S125" i="1"/>
  <c r="S126" i="1"/>
  <c r="S133" i="1"/>
  <c r="P138" i="1"/>
  <c r="V138" i="1" s="1"/>
  <c r="S213" i="1"/>
  <c r="P199" i="1"/>
  <c r="V199" i="1" s="1"/>
  <c r="P144" i="1"/>
  <c r="V144" i="1" s="1"/>
  <c r="S139" i="1"/>
  <c r="P151" i="1"/>
  <c r="V151" i="1" s="1"/>
  <c r="P190" i="1"/>
  <c r="S141" i="1"/>
  <c r="S197" i="1"/>
  <c r="U208" i="1"/>
  <c r="V208" i="1"/>
  <c r="V157" i="1"/>
  <c r="U157" i="1"/>
  <c r="V162" i="1"/>
  <c r="U162" i="1"/>
  <c r="V165" i="1"/>
  <c r="U165" i="1"/>
  <c r="V186" i="1"/>
  <c r="U186" i="1"/>
  <c r="V170" i="1"/>
  <c r="U170" i="1"/>
  <c r="V194" i="1"/>
  <c r="U194" i="1"/>
  <c r="V142" i="1"/>
  <c r="U142" i="1"/>
  <c r="V173" i="1"/>
  <c r="U173" i="1"/>
  <c r="V197" i="1"/>
  <c r="U197" i="1"/>
  <c r="V202" i="1"/>
  <c r="U202" i="1"/>
  <c r="V126" i="1"/>
  <c r="U126" i="1"/>
  <c r="V178" i="1"/>
  <c r="U178" i="1"/>
  <c r="V181" i="1"/>
  <c r="U181" i="1"/>
  <c r="P209" i="1"/>
  <c r="V209" i="1" s="1"/>
  <c r="P128" i="1"/>
  <c r="V128" i="1" s="1"/>
  <c r="P154" i="1"/>
  <c r="V154" i="1" s="1"/>
  <c r="P210" i="1"/>
  <c r="V210" i="1" s="1"/>
  <c r="P156" i="1"/>
  <c r="P164" i="1"/>
  <c r="P172" i="1"/>
  <c r="P180" i="1"/>
  <c r="P188" i="1"/>
  <c r="P196" i="1"/>
  <c r="P204" i="1"/>
  <c r="S102" i="1"/>
  <c r="P103" i="1"/>
  <c r="V103" i="1" s="1"/>
  <c r="S115" i="1"/>
  <c r="U134" i="1"/>
  <c r="P135" i="1"/>
  <c r="V135" i="1" s="1"/>
  <c r="S142" i="1"/>
  <c r="S147" i="1"/>
  <c r="P161" i="1"/>
  <c r="S162" i="1"/>
  <c r="P169" i="1"/>
  <c r="S170" i="1"/>
  <c r="P177" i="1"/>
  <c r="S178" i="1"/>
  <c r="P185" i="1"/>
  <c r="S186" i="1"/>
  <c r="P193" i="1"/>
  <c r="S194" i="1"/>
  <c r="U200" i="1"/>
  <c r="P201" i="1"/>
  <c r="S202" i="1"/>
  <c r="S117" i="1"/>
  <c r="S149" i="1"/>
  <c r="P150" i="1"/>
  <c r="P127" i="1"/>
  <c r="U127" i="1" s="1"/>
  <c r="P143" i="1"/>
  <c r="V143" i="1" s="1"/>
  <c r="S205" i="1"/>
  <c r="P155" i="1"/>
  <c r="P163" i="1"/>
  <c r="P171" i="1"/>
  <c r="P179" i="1"/>
  <c r="P187" i="1"/>
  <c r="P195" i="1"/>
  <c r="P203" i="1"/>
  <c r="S207" i="1"/>
  <c r="U159" i="1"/>
  <c r="U175" i="1"/>
  <c r="U183" i="1"/>
  <c r="P122" i="1"/>
  <c r="V122" i="1" s="1"/>
  <c r="S132" i="1"/>
  <c r="P132" i="1"/>
  <c r="P116" i="1"/>
  <c r="S116" i="1"/>
  <c r="U139" i="1"/>
  <c r="V139" i="1"/>
  <c r="V141" i="1"/>
  <c r="U141" i="1"/>
  <c r="U205" i="1"/>
  <c r="V205" i="1"/>
  <c r="S140" i="1"/>
  <c r="P140" i="1"/>
  <c r="U213" i="1"/>
  <c r="V213" i="1"/>
  <c r="V215" i="1"/>
  <c r="U215" i="1"/>
  <c r="V117" i="1"/>
  <c r="U117" i="1"/>
  <c r="V102" i="1"/>
  <c r="P104" i="1"/>
  <c r="V104" i="1" s="1"/>
  <c r="S104" i="1"/>
  <c r="U123" i="1"/>
  <c r="V123" i="1"/>
  <c r="V125" i="1"/>
  <c r="U125" i="1"/>
  <c r="S214" i="1"/>
  <c r="P214" i="1"/>
  <c r="V131" i="1"/>
  <c r="U131" i="1"/>
  <c r="S124" i="1"/>
  <c r="P124" i="1"/>
  <c r="U135" i="1"/>
  <c r="U147" i="1"/>
  <c r="V147" i="1"/>
  <c r="V149" i="1"/>
  <c r="U149" i="1"/>
  <c r="V133" i="1"/>
  <c r="U133" i="1"/>
  <c r="V207" i="1"/>
  <c r="U207" i="1"/>
  <c r="U115" i="1"/>
  <c r="V115" i="1"/>
  <c r="P206" i="1"/>
  <c r="S206" i="1"/>
  <c r="P148" i="1"/>
  <c r="S148" i="1"/>
  <c r="U120" i="1"/>
  <c r="P121" i="1"/>
  <c r="P129" i="1"/>
  <c r="U136" i="1"/>
  <c r="P137" i="1"/>
  <c r="P145" i="1"/>
  <c r="P153" i="1"/>
  <c r="P211" i="1"/>
  <c r="S101" i="1"/>
  <c r="U130" i="1"/>
  <c r="U138" i="1"/>
  <c r="V101" i="1"/>
  <c r="U101" i="1"/>
  <c r="V106" i="1"/>
  <c r="U106" i="1"/>
  <c r="P108" i="1"/>
  <c r="P105" i="1"/>
  <c r="S106" i="1"/>
  <c r="S111" i="1"/>
  <c r="P107" i="1"/>
  <c r="S35" i="1"/>
  <c r="S50" i="1"/>
  <c r="P113" i="1"/>
  <c r="S99" i="1"/>
  <c r="S55" i="1"/>
  <c r="S29" i="1"/>
  <c r="P88" i="1"/>
  <c r="V88" i="1" s="1"/>
  <c r="P32" i="1"/>
  <c r="U32" i="1" s="1"/>
  <c r="P69" i="1"/>
  <c r="U69" i="1" s="1"/>
  <c r="S93" i="1"/>
  <c r="S83" i="1"/>
  <c r="S73" i="1"/>
  <c r="P61" i="1"/>
  <c r="V61" i="1" s="1"/>
  <c r="P57" i="1"/>
  <c r="U57" i="1" s="1"/>
  <c r="S82" i="1"/>
  <c r="P65" i="1"/>
  <c r="U65" i="1" s="1"/>
  <c r="P25" i="1"/>
  <c r="U25" i="1" s="1"/>
  <c r="P77" i="1"/>
  <c r="V77" i="1" s="1"/>
  <c r="P79" i="1"/>
  <c r="U79" i="1" s="1"/>
  <c r="P54" i="1"/>
  <c r="U54" i="1" s="1"/>
  <c r="P13" i="1"/>
  <c r="V13" i="1" s="1"/>
  <c r="S112" i="1"/>
  <c r="P87" i="1"/>
  <c r="U87" i="1" s="1"/>
  <c r="V112" i="1"/>
  <c r="U112" i="1"/>
  <c r="P45" i="1"/>
  <c r="V45" i="1" s="1"/>
  <c r="P41" i="1"/>
  <c r="U41" i="1" s="1"/>
  <c r="P37" i="1"/>
  <c r="U37" i="1" s="1"/>
  <c r="S89" i="1"/>
  <c r="P22" i="1"/>
  <c r="U22" i="1" s="1"/>
  <c r="P42" i="1"/>
  <c r="U42" i="1" s="1"/>
  <c r="S40" i="1"/>
  <c r="P38" i="1"/>
  <c r="U38" i="1" s="1"/>
  <c r="P44" i="1"/>
  <c r="U44" i="1" s="1"/>
  <c r="S98" i="1"/>
  <c r="S19" i="1"/>
  <c r="S78" i="1"/>
  <c r="U29" i="1"/>
  <c r="U19" i="1"/>
  <c r="V19" i="1"/>
  <c r="U72" i="1"/>
  <c r="V72" i="1"/>
  <c r="U35" i="1"/>
  <c r="V35" i="1"/>
  <c r="U51" i="1"/>
  <c r="V51" i="1"/>
  <c r="U14" i="1"/>
  <c r="V14" i="1"/>
  <c r="U114" i="1"/>
  <c r="V114" i="1"/>
  <c r="U89" i="1"/>
  <c r="V89" i="1"/>
  <c r="U67" i="1"/>
  <c r="V67" i="1"/>
  <c r="U24" i="1"/>
  <c r="V24" i="1"/>
  <c r="U73" i="1"/>
  <c r="V73" i="1"/>
  <c r="U40" i="1"/>
  <c r="V40" i="1"/>
  <c r="U56" i="1"/>
  <c r="V56" i="1"/>
  <c r="P85" i="1"/>
  <c r="U85" i="1" s="1"/>
  <c r="P70" i="1"/>
  <c r="U70" i="1" s="1"/>
  <c r="P60" i="1"/>
  <c r="U60" i="1" s="1"/>
  <c r="P58" i="1"/>
  <c r="U58" i="1" s="1"/>
  <c r="P10" i="1"/>
  <c r="U10" i="1" s="1"/>
  <c r="S96" i="1"/>
  <c r="P53" i="1"/>
  <c r="U53" i="1" s="1"/>
  <c r="S48" i="1"/>
  <c r="S46" i="1"/>
  <c r="S18" i="1"/>
  <c r="S94" i="1"/>
  <c r="P81" i="1"/>
  <c r="U81" i="1" s="1"/>
  <c r="P76" i="1"/>
  <c r="U76" i="1" s="1"/>
  <c r="P74" i="1"/>
  <c r="U74" i="1" s="1"/>
  <c r="S71" i="1"/>
  <c r="S66" i="1"/>
  <c r="S56" i="1"/>
  <c r="S51" i="1"/>
  <c r="P28" i="1"/>
  <c r="U28" i="1" s="1"/>
  <c r="P26" i="1"/>
  <c r="U26" i="1" s="1"/>
  <c r="S23" i="1"/>
  <c r="P109" i="1"/>
  <c r="U109" i="1" s="1"/>
  <c r="P86" i="1"/>
  <c r="U86" i="1" s="1"/>
  <c r="S16" i="1"/>
  <c r="P21" i="1"/>
  <c r="U21" i="1" s="1"/>
  <c r="S9" i="1"/>
  <c r="S64" i="1"/>
  <c r="S62" i="1"/>
  <c r="S72" i="1"/>
  <c r="S67" i="1"/>
  <c r="S24" i="1"/>
  <c r="S39" i="1"/>
  <c r="S34" i="1"/>
  <c r="P97" i="1"/>
  <c r="U97" i="1" s="1"/>
  <c r="P92" i="1"/>
  <c r="V92" i="1" s="1"/>
  <c r="P90" i="1"/>
  <c r="V90" i="1" s="1"/>
  <c r="P49" i="1"/>
  <c r="U49" i="1" s="1"/>
  <c r="S114" i="1"/>
  <c r="P95" i="1"/>
  <c r="V95" i="1" s="1"/>
  <c r="U93" i="1"/>
  <c r="S80" i="1"/>
  <c r="P110" i="1"/>
  <c r="U110" i="1" s="1"/>
  <c r="S30" i="1"/>
  <c r="U78" i="1"/>
  <c r="V78" i="1"/>
  <c r="U30" i="1"/>
  <c r="V30" i="1"/>
  <c r="U20" i="1"/>
  <c r="V20" i="1"/>
  <c r="U15" i="1"/>
  <c r="V15" i="1"/>
  <c r="U68" i="1"/>
  <c r="V68" i="1"/>
  <c r="U63" i="1"/>
  <c r="V63" i="1"/>
  <c r="U43" i="1"/>
  <c r="V43" i="1"/>
  <c r="U100" i="1"/>
  <c r="V100" i="1"/>
  <c r="V83" i="1"/>
  <c r="U83" i="1"/>
  <c r="U46" i="1"/>
  <c r="V46" i="1"/>
  <c r="U94" i="1"/>
  <c r="V94" i="1"/>
  <c r="U36" i="1"/>
  <c r="V36" i="1"/>
  <c r="U31" i="1"/>
  <c r="V31" i="1"/>
  <c r="U84" i="1"/>
  <c r="V84" i="1"/>
  <c r="U59" i="1"/>
  <c r="V59" i="1"/>
  <c r="U23" i="1"/>
  <c r="V23" i="1"/>
  <c r="U11" i="1"/>
  <c r="V11" i="1"/>
  <c r="U91" i="1"/>
  <c r="V91" i="1"/>
  <c r="V99" i="1"/>
  <c r="U99" i="1"/>
  <c r="U9" i="1"/>
  <c r="V9" i="1"/>
  <c r="U62" i="1"/>
  <c r="V62" i="1"/>
  <c r="U52" i="1"/>
  <c r="V52" i="1"/>
  <c r="U47" i="1"/>
  <c r="V47" i="1"/>
  <c r="U27" i="1"/>
  <c r="V27" i="1"/>
  <c r="U75" i="1"/>
  <c r="V75" i="1"/>
  <c r="P33" i="1"/>
  <c r="P17" i="1"/>
  <c r="P12" i="1"/>
  <c r="S100" i="1"/>
  <c r="S84" i="1"/>
  <c r="S68" i="1"/>
  <c r="S52" i="1"/>
  <c r="S36" i="1"/>
  <c r="S20" i="1"/>
  <c r="V96" i="1"/>
  <c r="V80" i="1"/>
  <c r="V64" i="1"/>
  <c r="S63" i="1"/>
  <c r="V48" i="1"/>
  <c r="S47" i="1"/>
  <c r="S31" i="1"/>
  <c r="V16" i="1"/>
  <c r="S15" i="1"/>
  <c r="S75" i="1"/>
  <c r="S59" i="1"/>
  <c r="S43" i="1"/>
  <c r="S27" i="1"/>
  <c r="S11" i="1"/>
  <c r="V71" i="1"/>
  <c r="V55" i="1"/>
  <c r="V39" i="1"/>
  <c r="S91" i="1"/>
  <c r="V98" i="1"/>
  <c r="V82" i="1"/>
  <c r="V66" i="1"/>
  <c r="V50" i="1"/>
  <c r="V34" i="1"/>
  <c r="V18" i="1"/>
  <c r="V111" i="1"/>
  <c r="S8" i="1"/>
  <c r="V8" i="1"/>
  <c r="V32" i="1" l="1"/>
  <c r="U61" i="1"/>
  <c r="U152" i="1"/>
  <c r="U167" i="1"/>
  <c r="U146" i="1"/>
  <c r="U151" i="1"/>
  <c r="U199" i="1"/>
  <c r="U144" i="1"/>
  <c r="U209" i="1"/>
  <c r="U191" i="1"/>
  <c r="V184" i="1"/>
  <c r="V44" i="1"/>
  <c r="U122" i="1"/>
  <c r="U119" i="1"/>
  <c r="U45" i="1"/>
  <c r="U143" i="1"/>
  <c r="U176" i="1"/>
  <c r="V176" i="1"/>
  <c r="V127" i="1"/>
  <c r="U158" i="1"/>
  <c r="V158" i="1"/>
  <c r="U212" i="1"/>
  <c r="U210" i="1"/>
  <c r="U128" i="1"/>
  <c r="V182" i="1"/>
  <c r="U182" i="1"/>
  <c r="U160" i="1"/>
  <c r="V160" i="1"/>
  <c r="V190" i="1"/>
  <c r="U190" i="1"/>
  <c r="V180" i="1"/>
  <c r="U180" i="1"/>
  <c r="V179" i="1"/>
  <c r="U179" i="1"/>
  <c r="V172" i="1"/>
  <c r="U172" i="1"/>
  <c r="V171" i="1"/>
  <c r="U171" i="1"/>
  <c r="U177" i="1"/>
  <c r="V177" i="1"/>
  <c r="V164" i="1"/>
  <c r="U164" i="1"/>
  <c r="V163" i="1"/>
  <c r="U163" i="1"/>
  <c r="U201" i="1"/>
  <c r="V201" i="1"/>
  <c r="V156" i="1"/>
  <c r="U156" i="1"/>
  <c r="V155" i="1"/>
  <c r="U155" i="1"/>
  <c r="U169" i="1"/>
  <c r="V169" i="1"/>
  <c r="U185" i="1"/>
  <c r="V185" i="1"/>
  <c r="V204" i="1"/>
  <c r="U204" i="1"/>
  <c r="V187" i="1"/>
  <c r="U187" i="1"/>
  <c r="U154" i="1"/>
  <c r="V203" i="1"/>
  <c r="U203" i="1"/>
  <c r="U150" i="1"/>
  <c r="V150" i="1"/>
  <c r="U193" i="1"/>
  <c r="V193" i="1"/>
  <c r="U161" i="1"/>
  <c r="V161" i="1"/>
  <c r="V196" i="1"/>
  <c r="U196" i="1"/>
  <c r="V57" i="1"/>
  <c r="U103" i="1"/>
  <c r="V195" i="1"/>
  <c r="U195" i="1"/>
  <c r="V188" i="1"/>
  <c r="U188" i="1"/>
  <c r="V25" i="1"/>
  <c r="U137" i="1"/>
  <c r="V137" i="1"/>
  <c r="V214" i="1"/>
  <c r="U214" i="1"/>
  <c r="V79" i="1"/>
  <c r="U211" i="1"/>
  <c r="V211" i="1"/>
  <c r="U129" i="1"/>
  <c r="V129" i="1"/>
  <c r="V148" i="1"/>
  <c r="U148" i="1"/>
  <c r="V140" i="1"/>
  <c r="U140" i="1"/>
  <c r="U153" i="1"/>
  <c r="V153" i="1"/>
  <c r="U104" i="1"/>
  <c r="V206" i="1"/>
  <c r="U206" i="1"/>
  <c r="V132" i="1"/>
  <c r="U132" i="1"/>
  <c r="U121" i="1"/>
  <c r="V121" i="1"/>
  <c r="V124" i="1"/>
  <c r="U124" i="1"/>
  <c r="U145" i="1"/>
  <c r="V145" i="1"/>
  <c r="V116" i="1"/>
  <c r="U116" i="1"/>
  <c r="U105" i="1"/>
  <c r="V105" i="1"/>
  <c r="V69" i="1"/>
  <c r="V87" i="1"/>
  <c r="V38" i="1"/>
  <c r="V108" i="1"/>
  <c r="U108" i="1"/>
  <c r="U107" i="1"/>
  <c r="V107" i="1"/>
  <c r="O217" i="1"/>
  <c r="O219" i="1" s="1"/>
  <c r="U13" i="1"/>
  <c r="V65" i="1"/>
  <c r="V54" i="1"/>
  <c r="U88" i="1"/>
  <c r="U95" i="1"/>
  <c r="V74" i="1"/>
  <c r="V113" i="1"/>
  <c r="U113" i="1"/>
  <c r="V49" i="1"/>
  <c r="U77" i="1"/>
  <c r="V109" i="1"/>
  <c r="V26" i="1"/>
  <c r="U92" i="1"/>
  <c r="V42" i="1"/>
  <c r="V10" i="1"/>
  <c r="V97" i="1"/>
  <c r="V60" i="1"/>
  <c r="V58" i="1"/>
  <c r="V21" i="1"/>
  <c r="V81" i="1"/>
  <c r="V22" i="1"/>
  <c r="V37" i="1"/>
  <c r="V41" i="1"/>
  <c r="V28" i="1"/>
  <c r="V86" i="1"/>
  <c r="V110" i="1"/>
  <c r="V53" i="1"/>
  <c r="V85" i="1"/>
  <c r="V76" i="1"/>
  <c r="U90" i="1"/>
  <c r="V70" i="1"/>
  <c r="U12" i="1"/>
  <c r="V12" i="1"/>
  <c r="U17" i="1"/>
  <c r="V17" i="1"/>
  <c r="U33" i="1"/>
  <c r="V33" i="1"/>
</calcChain>
</file>

<file path=xl/sharedStrings.xml><?xml version="1.0" encoding="utf-8"?>
<sst xmlns="http://schemas.openxmlformats.org/spreadsheetml/2006/main" count="898" uniqueCount="591">
  <si>
    <r>
      <rPr>
        <sz val="11"/>
        <rFont val="Arial"/>
        <family val="2"/>
      </rPr>
      <t>▼</t>
    </r>
    <r>
      <rPr>
        <sz val="11"/>
        <rFont val="Arial"/>
        <family val="1"/>
      </rPr>
      <t xml:space="preserve"> Preencher com o valor do B.D.I.</t>
    </r>
  </si>
  <si>
    <r>
      <rPr>
        <sz val="11"/>
        <rFont val="Arial"/>
        <family val="2"/>
      </rPr>
      <t>▼</t>
    </r>
    <r>
      <rPr>
        <sz val="9.9"/>
        <rFont val="Arial"/>
        <family val="1"/>
      </rPr>
      <t xml:space="preserve"> </t>
    </r>
    <r>
      <rPr>
        <sz val="11"/>
        <rFont val="Arial"/>
        <family val="1"/>
      </rPr>
      <t>Preencher com os valores unitários</t>
    </r>
  </si>
  <si>
    <r>
      <t xml:space="preserve">▼ </t>
    </r>
    <r>
      <rPr>
        <sz val="11"/>
        <rFont val="Arial"/>
        <family val="1"/>
      </rPr>
      <t xml:space="preserve"> Área de impressão para fins de formalização da proposta  </t>
    </r>
    <r>
      <rPr>
        <sz val="11"/>
        <rFont val="Arial"/>
        <family val="2"/>
      </rPr>
      <t>▼</t>
    </r>
  </si>
  <si>
    <t>MODELO DE PROPOSTA DE PREÇO</t>
  </si>
  <si>
    <t>Obra</t>
  </si>
  <si>
    <t>B.D.I.</t>
  </si>
  <si>
    <t>Objeto OBRA DE REFORMA ÁREA ODONTOLÓGICA SESC UBERLÂNDIA</t>
  </si>
  <si>
    <t>XX,XX%</t>
  </si>
  <si>
    <t>Orçamento Sesc</t>
  </si>
  <si>
    <r>
      <t xml:space="preserve">Orçamento </t>
    </r>
    <r>
      <rPr>
        <b/>
        <sz val="11"/>
        <rFont val="Arial"/>
        <family val="2"/>
      </rPr>
      <t>nome da empresa</t>
    </r>
  </si>
  <si>
    <t>Requisitos de conferência</t>
  </si>
  <si>
    <t>Item</t>
  </si>
  <si>
    <t>Código</t>
  </si>
  <si>
    <t>Banco</t>
  </si>
  <si>
    <t>Descrição</t>
  </si>
  <si>
    <t>Und</t>
  </si>
  <si>
    <t>Quant.</t>
  </si>
  <si>
    <t>Valor Unit com BDI</t>
  </si>
  <si>
    <t>Total</t>
  </si>
  <si>
    <t>% propostas x referência (MAIOR 75%)</t>
  </si>
  <si>
    <t xml:space="preserve"> 1 </t>
  </si>
  <si>
    <t>SERVIÇOS TÉCNICOS</t>
  </si>
  <si>
    <t xml:space="preserve"> 1.1 </t>
  </si>
  <si>
    <t>TESTES E ENSAIOS DE CONCRETO / CORPO DE PROVA</t>
  </si>
  <si>
    <t xml:space="preserve"> 1.1.1 </t>
  </si>
  <si>
    <t xml:space="preserve"> ED-49546 </t>
  </si>
  <si>
    <t>SETOP</t>
  </si>
  <si>
    <t>ENSAIO DE RESISTENCIA A COMPRESSAO SIMPLES - CONCRETO</t>
  </si>
  <si>
    <t>U</t>
  </si>
  <si>
    <t xml:space="preserve"> 2 </t>
  </si>
  <si>
    <t>ADMINISTRAÇÃO LOCAL</t>
  </si>
  <si>
    <t xml:space="preserve"> 2.1 </t>
  </si>
  <si>
    <t>ADMINISTRAÇÃO LOCAL UBERLÂNDIA</t>
  </si>
  <si>
    <t xml:space="preserve"> 2.1.1 </t>
  </si>
  <si>
    <t xml:space="preserve"> SESC-ADM-16 </t>
  </si>
  <si>
    <t>Próprio</t>
  </si>
  <si>
    <t>ADMINISTRAÇÃO LOCAL SESC UBERLÂNDIA</t>
  </si>
  <si>
    <t>UN</t>
  </si>
  <si>
    <t xml:space="preserve"> 3 </t>
  </si>
  <si>
    <t>INSTALAÇÕES PROVISÓRIAS E CANTEIRO DE OBRAS</t>
  </si>
  <si>
    <t xml:space="preserve"> 3.1 </t>
  </si>
  <si>
    <t>PLACA DE IDENTIFICAÇÃO DE OBRA</t>
  </si>
  <si>
    <t xml:space="preserve"> 3.1.1 </t>
  </si>
  <si>
    <t xml:space="preserve"> 103689 </t>
  </si>
  <si>
    <t>SINAPI</t>
  </si>
  <si>
    <t>FORNECIMENTO E INSTALAÇÃO DE PLACA DE OBRA COM CHAPA GALVANIZADA E ESTRUTURA DE MADEIRA. AF_03/2022_PS</t>
  </si>
  <si>
    <t>m²</t>
  </si>
  <si>
    <t xml:space="preserve"> 3.2 </t>
  </si>
  <si>
    <t>MOBILIZAÇÃO E DESMOBILIZAÇÃO</t>
  </si>
  <si>
    <t xml:space="preserve"> 3.2.1 </t>
  </si>
  <si>
    <t xml:space="preserve"> SESC-MOB-005 </t>
  </si>
  <si>
    <t>MOBILIZAÇÃO E DESMOBILIZAÇÃO DE OBRA EM CENTRO URBANO OU REGIÃO LIMÍTROFE COM VALOR ATÉ O VALOR DE 1.000.000,00</t>
  </si>
  <si>
    <t>%</t>
  </si>
  <si>
    <t xml:space="preserve"> 3.2.2 </t>
  </si>
  <si>
    <t xml:space="preserve"> 01.09.01 </t>
  </si>
  <si>
    <t>SUDECAP</t>
  </si>
  <si>
    <t>MOBILIZACAO DE CONTAINER</t>
  </si>
  <si>
    <t xml:space="preserve"> 3.2.3 </t>
  </si>
  <si>
    <t xml:space="preserve"> 01.09.11 </t>
  </si>
  <si>
    <t>DESMOBILIZAÇÃO DE CONTAINER</t>
  </si>
  <si>
    <t xml:space="preserve"> 3.3 </t>
  </si>
  <si>
    <t>TAPUMES / CERCAS E FECHAMENTOS</t>
  </si>
  <si>
    <t xml:space="preserve"> 3.3.1 </t>
  </si>
  <si>
    <t xml:space="preserve"> 98458 </t>
  </si>
  <si>
    <t>TAPUME COM COMPENSADO DE MADEIRA. AF_05/2018</t>
  </si>
  <si>
    <t xml:space="preserve"> 3.4 </t>
  </si>
  <si>
    <t>CONTAINER PARA REFEITÓRIO</t>
  </si>
  <si>
    <t xml:space="preserve"> 3.4.1 </t>
  </si>
  <si>
    <t xml:space="preserve"> SESC-CAN-067 </t>
  </si>
  <si>
    <t>FORNECIMENTO E INSTALAÇÃO DE REFEITÓRIO E TAPUME, SEM EQUIPAMENTOS</t>
  </si>
  <si>
    <t xml:space="preserve"> 3.4.2 </t>
  </si>
  <si>
    <t xml:space="preserve"> SESC-CAN-040 </t>
  </si>
  <si>
    <t>INSTALAÇÕES PARA CONTAINER REFEITORIO</t>
  </si>
  <si>
    <t xml:space="preserve"> 3.5 </t>
  </si>
  <si>
    <t>INSTALAÇÕES PARA CONTAINER (INFRAESTRTURA)</t>
  </si>
  <si>
    <t xml:space="preserve"> 3.5.1 </t>
  </si>
  <si>
    <t xml:space="preserve"> 91863 </t>
  </si>
  <si>
    <t>ELETRODUTO RÍGIDO ROSCÁVEL, PVC, DN 25 MM (3/4"), PARA CIRCUITOS TERMINAIS, INSTALADO EM FORRO - FORNECIMENTO E INSTALAÇÃO. AF_03/2023</t>
  </si>
  <si>
    <t>M</t>
  </si>
  <si>
    <t xml:space="preserve"> 3.5.2 </t>
  </si>
  <si>
    <t xml:space="preserve"> 91854 </t>
  </si>
  <si>
    <t>ELETRODUTO FLEXÍVEL CORRUGADO, PVC, DN 25 MM (3/4"), PARA CIRCUITOS TERMINAIS, INSTALADO EM PAREDE - FORNECIMENTO E INSTALAÇÃO. AF_03/2023</t>
  </si>
  <si>
    <t xml:space="preserve"> 3.5.3 </t>
  </si>
  <si>
    <t xml:space="preserve"> 91926 </t>
  </si>
  <si>
    <t>CABO DE COBRE FLEXÍVEL ISOLADO, 2,5 MM², ANTI-CHAMA 450/750 V, PARA CIRCUITOS TERMINAIS - FORNECIMENTO E INSTALAÇÃO. AF_03/2023</t>
  </si>
  <si>
    <t xml:space="preserve"> 3.5.4 </t>
  </si>
  <si>
    <t xml:space="preserve"> 91928 </t>
  </si>
  <si>
    <t>CABO DE COBRE FLEXÍVEL ISOLADO, 4 MM², ANTI-CHAMA 450/750 V, PARA CIRCUITOS TERMINAIS - FORNECIMENTO E INSTALAÇÃO. AF_03/2023</t>
  </si>
  <si>
    <t xml:space="preserve"> 3.5.5 </t>
  </si>
  <si>
    <t xml:space="preserve"> 93663 </t>
  </si>
  <si>
    <t>DISJUNTOR BIPOLAR TIPO DIN, CORRENTE NOMINAL DE 25A - FORNECIMENTO E INSTALAÇÃO. AF_10/2020</t>
  </si>
  <si>
    <t xml:space="preserve"> 3.5.6 </t>
  </si>
  <si>
    <t xml:space="preserve"> 93654 </t>
  </si>
  <si>
    <t>DISJUNTOR MONOPOLAR TIPO DIN, CORRENTE NOMINAL DE 16A - FORNECIMENTO E INSTALAÇÃO. AF_10/2020</t>
  </si>
  <si>
    <t xml:space="preserve"> 3.5.7 </t>
  </si>
  <si>
    <t xml:space="preserve"> 91785 </t>
  </si>
  <si>
    <t>(COMPOSIÇÃO REPRESENTATIVA) DO SERVIÇO DE INSTALAÇÃO DE TUBOS DE PVC, SOLDÁVEL, ÁGUA FRIA, DN 25 MM (INSTALADO EM RAMAL, SUB-RAMAL, RAMAL DE DISTRIBUIÇÃO OU PRUMADA), INCLUSIVE CONEXÕES, CORTES E FIXAÇÕES, PARA PRÉDIOS. AF_10/2015</t>
  </si>
  <si>
    <t xml:space="preserve"> 3.5.8 </t>
  </si>
  <si>
    <t xml:space="preserve"> 100860 </t>
  </si>
  <si>
    <t>CHUVEIRO ELÉTRICO COMUM CORPO PLÁSTICO, TIPO DUCHA  FORNECIMENTO E INSTALAÇÃO. AF_01/2020</t>
  </si>
  <si>
    <t xml:space="preserve"> 4 </t>
  </si>
  <si>
    <t>SERVIÇOS PRELIMINARES / INFRAESTRUTURA</t>
  </si>
  <si>
    <t xml:space="preserve"> 4.1 </t>
  </si>
  <si>
    <t>LOCAÇÃO DE OBRA</t>
  </si>
  <si>
    <t xml:space="preserve"> 4.1.1 </t>
  </si>
  <si>
    <t xml:space="preserve"> 99059 </t>
  </si>
  <si>
    <t>LOCACAO CONVENCIONAL DE OBRA, UTILIZANDO GABARITO DE TÁBUAS CORRIDAS PONTALETADAS A CADA 2,00M -  2 UTILIZAÇÕES. AF_10/2018</t>
  </si>
  <si>
    <t xml:space="preserve"> 4.2 </t>
  </si>
  <si>
    <t>DEMOLIÇÕES E REMOÇÕES</t>
  </si>
  <si>
    <t xml:space="preserve"> 4.2.1 </t>
  </si>
  <si>
    <t xml:space="preserve"> 97622 </t>
  </si>
  <si>
    <t>DEMOLIÇÃO DE ALVENARIA DE BLOCO FURADO, DE FORMA MANUAL, SEM REAPROVEITAMENTO. AF_12/2017</t>
  </si>
  <si>
    <t>m³</t>
  </si>
  <si>
    <t xml:space="preserve"> 4.2.2 </t>
  </si>
  <si>
    <t xml:space="preserve"> 97634 </t>
  </si>
  <si>
    <t>DEMOLIÇÃO DE REVESTIMENTO CERÂMICO, DE FORMA MECANIZADA COM MARTELETE, SEM REAPROVEITAMENTO. AF_12/2017</t>
  </si>
  <si>
    <t xml:space="preserve"> 4.2.3 </t>
  </si>
  <si>
    <t xml:space="preserve"> 022094 </t>
  </si>
  <si>
    <t>SBC</t>
  </si>
  <si>
    <t>RETIRADA DE REVESTIMENTO PEDRA/GRANITO/MARMORE COM REMOCAO</t>
  </si>
  <si>
    <t xml:space="preserve"> 4.2.4 </t>
  </si>
  <si>
    <t xml:space="preserve"> SESC-SPR-077 </t>
  </si>
  <si>
    <t>DEMOLIÇÃO MANUAL DE PISO CIMENTADO OU CONTRAPISO DE ARGAMASSA, COM ESPESSURA MÁXIMA DE 10CM, INCLUSIVE AFASTAMENTO E EMPILHAMENTO, EXCLUSIVE TRANSPORTE E RETIRADA DO MATERIAL DEMOLIDO</t>
  </si>
  <si>
    <t xml:space="preserve"> 4.2.5 </t>
  </si>
  <si>
    <t xml:space="preserve"> 97632 </t>
  </si>
  <si>
    <t>DEMOLIÇÃO DE RODAPÉ CERÂMICO, DE FORMA MANUAL, SEM REAPROVEITAMENTO. AF_12/2017</t>
  </si>
  <si>
    <t xml:space="preserve"> 4.2.6 </t>
  </si>
  <si>
    <t xml:space="preserve"> SESC-SPR-078 </t>
  </si>
  <si>
    <t>REMOÇÃO MANUAL DE SOLEIRA/ PEITORIL DE MÁRMORE OU GRANITO, SEM REAPROVEITAMENTO, INCLUSIVE AFASTAMENTO E EMPILHAMENTO, EXCLUSIVE TRANSPORTE E RETIRADA DO MATERIAL REMOVIDO NÃO REAPROVEITÁVEL</t>
  </si>
  <si>
    <t>m</t>
  </si>
  <si>
    <t xml:space="preserve"> 4.2.7 </t>
  </si>
  <si>
    <t xml:space="preserve"> SESC-SPR-079 </t>
  </si>
  <si>
    <t>REMOÇÃO MANUAL DE BANCADA DE PEDRA (MÁRMORE, GRANITO, ARDÓSIA, MARMORITE, ETC.), COM REAPROVEITAMENTO, INCLUSIVE RASGO EM ALVENARIA, REMOÇÃO DE ACESSÓRIOS DE FIXAÇÃO, AFASTAMENTO E EMPILHAMENTO, EXCLUSIVE TRANSPORTE E RETIRADA DO MATERIAL REMOVIDO NÃO REAPROVEITÁVEL</t>
  </si>
  <si>
    <t xml:space="preserve"> 4.2.8 </t>
  </si>
  <si>
    <t xml:space="preserve"> SESC-PRC-080 </t>
  </si>
  <si>
    <t>REMOÇÃO DE ARMÁRIO SEM REAPROVEITAMENTO</t>
  </si>
  <si>
    <t>un</t>
  </si>
  <si>
    <t xml:space="preserve"> 4.2.9 </t>
  </si>
  <si>
    <t xml:space="preserve"> 023573 </t>
  </si>
  <si>
    <t>RETIRADA E RECOLOCACAO DE LUMINARIAS</t>
  </si>
  <si>
    <t xml:space="preserve"> 4.2.10 </t>
  </si>
  <si>
    <t xml:space="preserve"> 97660 </t>
  </si>
  <si>
    <t>REMOÇÃO DE INTERRUPTORES/TOMADAS ELÉTRICAS, DE FORMA MANUAL, SEM REAPROVEITAMENTO. AF_12/2017</t>
  </si>
  <si>
    <t xml:space="preserve"> 4.2.11 </t>
  </si>
  <si>
    <t xml:space="preserve"> 022022 </t>
  </si>
  <si>
    <t>RETIRADA ELETRODUTOS</t>
  </si>
  <si>
    <t xml:space="preserve"> 4.2.12 </t>
  </si>
  <si>
    <t xml:space="preserve"> 97661 </t>
  </si>
  <si>
    <t>REMOÇÃO DE CABOS ELÉTRICOS, DE FORMA MANUAL, SEM REAPROVEITAMENTO. AF_12/2017</t>
  </si>
  <si>
    <t xml:space="preserve"> 4.2.13 </t>
  </si>
  <si>
    <t xml:space="preserve"> 063999 </t>
  </si>
  <si>
    <t>FITA ISOLANTE 33 ROLO 19mmxm</t>
  </si>
  <si>
    <t xml:space="preserve"> 4.2.14 </t>
  </si>
  <si>
    <t xml:space="preserve"> 97644 </t>
  </si>
  <si>
    <t>REMOÇÃO DE PORTAS, DE FORMA MANUAL, SEM REAPROVEITAMENTO. AF_12/2017</t>
  </si>
  <si>
    <t xml:space="preserve"> 4.2.15 </t>
  </si>
  <si>
    <t xml:space="preserve"> 97645 </t>
  </si>
  <si>
    <t>REMOÇÃO DE JANELAS, DE FORMA MANUAL, SEM REAPROVEITAMENTO. AF_12/2017</t>
  </si>
  <si>
    <t xml:space="preserve"> 4.2.16 </t>
  </si>
  <si>
    <t xml:space="preserve"> 022748 </t>
  </si>
  <si>
    <t>DESMONTAGEM DE DIVISORIAS</t>
  </si>
  <si>
    <t xml:space="preserve"> 4.2.17 </t>
  </si>
  <si>
    <t xml:space="preserve"> 022736 </t>
  </si>
  <si>
    <t>RETIRADA CUIDADOSA LOUCA SANITARIA</t>
  </si>
  <si>
    <t xml:space="preserve"> 4.2.18 </t>
  </si>
  <si>
    <t xml:space="preserve"> SESC- IMP-31 </t>
  </si>
  <si>
    <t>FURO E CALAFETAÇÃO DE FUROS COM USO DE SELANTE ELASTOMÉRICO  MONOCOMPONENTE A BASE DE POLIURETANO, MONOPOL PU, REF. VIAPOL.</t>
  </si>
  <si>
    <t xml:space="preserve"> 4.2.19 </t>
  </si>
  <si>
    <t xml:space="preserve"> 022194 </t>
  </si>
  <si>
    <t>RETIRADA GRADES DE FERRO</t>
  </si>
  <si>
    <t xml:space="preserve"> 4.2.21 </t>
  </si>
  <si>
    <t xml:space="preserve"> 4.3 </t>
  </si>
  <si>
    <t>MOVIMENTAÇÃO DE TERRA / TERRAPLANAGEM / ESCAVAÇÕES/ ATERRO / REATERRO</t>
  </si>
  <si>
    <t xml:space="preserve"> 4.3.1 </t>
  </si>
  <si>
    <t xml:space="preserve"> SESC-PRC-082 </t>
  </si>
  <si>
    <t>REMOÇÃO MANUAL DE TERRA E VEGETAÇÃO BAIXA (JARDINEIRA), INCLUINDO CARGA EM CAÇAMBA.</t>
  </si>
  <si>
    <t xml:space="preserve"> 4.3.2 </t>
  </si>
  <si>
    <t xml:space="preserve"> 93358 </t>
  </si>
  <si>
    <t>ESCAVAÇÃO MANUAL DE VALA COM PROFUNDIDADE MENOR OU IGUAL A 1,30 M. AF_02/2021</t>
  </si>
  <si>
    <t xml:space="preserve"> 4.3.3 </t>
  </si>
  <si>
    <t xml:space="preserve"> 96995 </t>
  </si>
  <si>
    <t>REATERRO MANUAL APILOADO COM SOQUETE. AF_10/2017</t>
  </si>
  <si>
    <t xml:space="preserve"> 4.4 </t>
  </si>
  <si>
    <t>CARGAS E TRANSPORTES / CAÇAMBAS</t>
  </si>
  <si>
    <t xml:space="preserve"> 4.4.1 </t>
  </si>
  <si>
    <t xml:space="preserve"> 03.25.01 </t>
  </si>
  <si>
    <t>CAÇAMBA 5m³</t>
  </si>
  <si>
    <t>VG</t>
  </si>
  <si>
    <t xml:space="preserve"> 5 </t>
  </si>
  <si>
    <t>EQUIPAMENTOS</t>
  </si>
  <si>
    <t xml:space="preserve"> 5.1 </t>
  </si>
  <si>
    <t>ANDAIME</t>
  </si>
  <si>
    <t xml:space="preserve"> 5.1.1 </t>
  </si>
  <si>
    <t xml:space="preserve"> SESC-EQP-029 </t>
  </si>
  <si>
    <t>ALUGUEL MENSAL ANDAIME TUBULAR TIPO TORRE 1,5x2,0m</t>
  </si>
  <si>
    <t>M²/MÊS</t>
  </si>
  <si>
    <t xml:space="preserve"> 5.1.2 </t>
  </si>
  <si>
    <t xml:space="preserve"> 97064 </t>
  </si>
  <si>
    <t>MONTAGEM E DESMONTAGEM DE ANDAIME TUBULAR TIPO TORRE (EXCLUSIVE ANDAIME E LIMPEZA). AF_11/2017</t>
  </si>
  <si>
    <t xml:space="preserve"> 6 </t>
  </si>
  <si>
    <t>FUNDAÇÕES</t>
  </si>
  <si>
    <t xml:space="preserve"> 6.1 </t>
  </si>
  <si>
    <t>FUNDAÇÃO RASA</t>
  </si>
  <si>
    <t xml:space="preserve"> 6.1.1 </t>
  </si>
  <si>
    <t xml:space="preserve"> 6.1.2 </t>
  </si>
  <si>
    <t xml:space="preserve"> 96522 </t>
  </si>
  <si>
    <t>ESCAVAÇÃO MANUAL PARA BLOCO DE COROAMENTO OU SAPATA (SEM ESCAVAÇÃO PARA COLOCAÇÃO DE FÔRMAS). AF_06/2017</t>
  </si>
  <si>
    <t xml:space="preserve"> 6.1.3 </t>
  </si>
  <si>
    <t xml:space="preserve"> 97083 </t>
  </si>
  <si>
    <t>COMPACTAÇÃO MECÂNICA DE SOLO PARA EXECUÇÃO DE RADIER, PISO DE CONCRETO OU LAJE SOBRE SOLO, COM COMPACTADOR DE SOLOS A PERCUSSÃO. AF_09/2021</t>
  </si>
  <si>
    <t xml:space="preserve"> 6.1.4 </t>
  </si>
  <si>
    <t xml:space="preserve"> 95240 </t>
  </si>
  <si>
    <t>LASTRO DE CONCRETO MAGRO, APLICADO EM PISOS, LAJES SOBRE SOLO OU RADIERS, ESPESSURA DE 3 CM. AF_07/2016</t>
  </si>
  <si>
    <t xml:space="preserve"> 6.1.5 </t>
  </si>
  <si>
    <t xml:space="preserve"> 97113 </t>
  </si>
  <si>
    <t>APLICAÇÃO DE LONA PLÁSTICA PARA EXECUÇÃO DE PAVIMENTOS DE CONCRETO. AF_04/2022</t>
  </si>
  <si>
    <t xml:space="preserve"> 6.1.6 </t>
  </si>
  <si>
    <t xml:space="preserve"> 97086 </t>
  </si>
  <si>
    <t>FABRICAÇÃO, MONTAGEM E DESMONTAGEM DE FORMA PARA RADIER, PISO DE CONCRETO OU LAJE SOBRE SOLO, EM MADEIRA SERRADA, 4 UTILIZAÇÕES. AF_09/2021</t>
  </si>
  <si>
    <t xml:space="preserve"> 6.1.7 </t>
  </si>
  <si>
    <t xml:space="preserve"> 96546 </t>
  </si>
  <si>
    <t>ARMAÇÃO DE BLOCO, VIGA BALDRAME OU SAPATA UTILIZANDO AÇO CA-50 DE 10 MM - MONTAGEM. AF_06/2017</t>
  </si>
  <si>
    <t>KG</t>
  </si>
  <si>
    <t xml:space="preserve"> 6.1.8 </t>
  </si>
  <si>
    <t xml:space="preserve"> 97096 </t>
  </si>
  <si>
    <t>CONCRETAGEM DE RADIER, PISO DE CONCRETO OU LAJE SOBRE SOLO, FCK 30 MPA - LANÇAMENTO, ADENSAMENTO E ACABAMENTO. AF_09/2021</t>
  </si>
  <si>
    <t xml:space="preserve"> 7 </t>
  </si>
  <si>
    <t>ESTRUTURAS</t>
  </si>
  <si>
    <t xml:space="preserve"> 7.1 </t>
  </si>
  <si>
    <t>ALVENARIA ESTRUTURAL</t>
  </si>
  <si>
    <t xml:space="preserve"> 7.1.1 </t>
  </si>
  <si>
    <t xml:space="preserve"> 89478 </t>
  </si>
  <si>
    <t>ALVENARIA DE BLOCOS DE CONCRETO ESTRUTURAL 14X19X29 CM (ESPESSURA 14 CM), FBK = 4,5 MPA, UTILIZANDO COLHER DE PEDREIRO. AF_10/2022</t>
  </si>
  <si>
    <t xml:space="preserve"> 7.1.2 </t>
  </si>
  <si>
    <t xml:space="preserve"> 96545 </t>
  </si>
  <si>
    <t>ARMAÇÃO DE BLOCO, VIGA BALDRAME OU SAPATA UTILIZANDO AÇO CA-50 DE 8 MM - MONTAGEM. AF_06/2017</t>
  </si>
  <si>
    <t xml:space="preserve"> 7.1.3 </t>
  </si>
  <si>
    <t xml:space="preserve"> 89995 </t>
  </si>
  <si>
    <t>GRAUTEAMENTO DE CINTA SUPERIOR OU DE VERGA EM ALVENARIA ESTRUTURAL. AF_09/2021</t>
  </si>
  <si>
    <t xml:space="preserve"> 7.1.4 </t>
  </si>
  <si>
    <t xml:space="preserve"> 89993 </t>
  </si>
  <si>
    <t>GRAUTEAMENTO VERTICAL EM ALVENARIA ESTRUTURAL. AF_09/2021</t>
  </si>
  <si>
    <t xml:space="preserve"> 7.2 </t>
  </si>
  <si>
    <t>LAJE PRÉ-MOLDADA</t>
  </si>
  <si>
    <t xml:space="preserve"> 7.2.1 </t>
  </si>
  <si>
    <t xml:space="preserve"> 101963 </t>
  </si>
  <si>
    <t>LAJE PRÉ-MOLDADA UNIDIRECIONAL, BIAPOIADA, PARA PISO, ENCHIMENTO EM CERÂMICA, VIGOTA CONVENCIONAL, ALTURA TOTAL DA LAJE (ENCHIMENTO+CAPA) = (8+4). AF_11/2020</t>
  </si>
  <si>
    <t xml:space="preserve"> 8 </t>
  </si>
  <si>
    <t>IMPERMEABILIZAÇÕES</t>
  </si>
  <si>
    <t xml:space="preserve"> 8.1 </t>
  </si>
  <si>
    <t>CIMENTÍCIAS</t>
  </si>
  <si>
    <t xml:space="preserve"> 8.1.1 </t>
  </si>
  <si>
    <t xml:space="preserve"> 98555 </t>
  </si>
  <si>
    <t>IMPERMEABILIZAÇÃO DE SUPERFÍCIE COM ARGAMASSA POLIMÉRICA / MEMBRANA ACRÍLICA, 3 DEMÃOS. AF_06/2018</t>
  </si>
  <si>
    <t xml:space="preserve"> 9 </t>
  </si>
  <si>
    <t>ALVENARIAS / VEDAÇÕES / DIVISÕES / TRATAMENTO ACUSTICO</t>
  </si>
  <si>
    <t xml:space="preserve"> 9.1 </t>
  </si>
  <si>
    <t>ALVENARIA DE VEDAÇÃO</t>
  </si>
  <si>
    <t xml:space="preserve"> 9.1.1 </t>
  </si>
  <si>
    <t xml:space="preserve"> 103335 </t>
  </si>
  <si>
    <t>ALVENARIA DE VEDAÇÃO DE BLOCOS CERÂMICOS FURADOS NA HORIZONTAL DE 14X9X19 CM (ESPESSURA 14 CM, BLOCO DEITADO) E ARGAMASSA DE ASSENTAMENTO COM PREPARO MANUAL. AF_12/2021</t>
  </si>
  <si>
    <t xml:space="preserve"> 9.2 </t>
  </si>
  <si>
    <t>ENCUNHAMENTO</t>
  </si>
  <si>
    <t xml:space="preserve"> 9.2.1 </t>
  </si>
  <si>
    <t xml:space="preserve"> 93203 </t>
  </si>
  <si>
    <t>FIXAÇÃO (ENCUNHAMENTO) DE ALVENARIA DE VEDAÇÃO COM ESPUMA DE POLIURETANO EXPANSIVA. AF_03/2016</t>
  </si>
  <si>
    <t xml:space="preserve"> 9.2.2 </t>
  </si>
  <si>
    <t xml:space="preserve"> SESC-IMP-060 </t>
  </si>
  <si>
    <t>ENTELAMENTO CORRETIVO DE SUPERFÍCIE COM TRINCA POR RETRAÇÃO OU DILATAÇÃO, REVESTIDA COM ARGAMASSA DE CAL HIDRATADA, TRAÇO 1:3 (CAL E AREIA), PREPARO MANUAL, INCLUSIVE TELA DE POLIÉSTER ADESIVA COM REFORÇO CENTRAL, LARGURA DE 15CM</t>
  </si>
  <si>
    <t xml:space="preserve"> 9.3 </t>
  </si>
  <si>
    <t>VERGAS E CONTRAVERGAS</t>
  </si>
  <si>
    <t xml:space="preserve"> 9.3.1 </t>
  </si>
  <si>
    <t xml:space="preserve"> 93182 </t>
  </si>
  <si>
    <t>VERGA PRÉ-MOLDADA PARA JANELAS COM ATÉ 1,5 M DE VÃO. AF_03/2016</t>
  </si>
  <si>
    <t xml:space="preserve"> 9.3.2 </t>
  </si>
  <si>
    <t xml:space="preserve"> 93194 </t>
  </si>
  <si>
    <t>CONTRAVERGA PRÉ-MOLDADA PARA VÃOS DE ATÉ 1,5 M DE COMPRIMENTO. AF_03/2016</t>
  </si>
  <si>
    <t xml:space="preserve"> 9.3.3 </t>
  </si>
  <si>
    <t xml:space="preserve"> 93184 </t>
  </si>
  <si>
    <t>VERGA PRÉ-MOLDADA PARA PORTAS COM ATÉ 1,5 M DE VÃO. AF_03/2016</t>
  </si>
  <si>
    <t xml:space="preserve"> 10 </t>
  </si>
  <si>
    <t>REVESTIMENTO INTERNO / EXTERNO</t>
  </si>
  <si>
    <t xml:space="preserve"> 10.1 </t>
  </si>
  <si>
    <t>CHAPISCO/EMBOÇO/REBOCO</t>
  </si>
  <si>
    <t xml:space="preserve"> 10.1.1 </t>
  </si>
  <si>
    <t xml:space="preserve"> 87313 </t>
  </si>
  <si>
    <t>ARGAMASSA TRAÇO 1:3 (EM VOLUME DE CIMENTO E AREIA GROSSA ÚMIDA) PARA CHAPISCO CONVENCIONAL, PREPARO MECÂNICO COM BETONEIRA 400 L. AF_08/2019</t>
  </si>
  <si>
    <t xml:space="preserve"> 10.1.2 </t>
  </si>
  <si>
    <t xml:space="preserve"> 87535 </t>
  </si>
  <si>
    <t>EMBOÇO, PARA RECEBIMENTO DE CERÂMICA, EM ARGAMASSA TRAÇO 1:2:8, PREPARO MECÂNICO COM BETONEIRA 400L, APLICADO MANUALMENTE EM FACES INTERNAS DE PAREDES, PARA AMBIENTE COM ÁREA  MAIOR QUE 10M2, ESPESSURA DE 20MM, COM EXECUÇÃO DE TALISCAS. AF_06/2014</t>
  </si>
  <si>
    <t xml:space="preserve"> 10.1.3 </t>
  </si>
  <si>
    <t xml:space="preserve"> 87530 </t>
  </si>
  <si>
    <t>MASSA ÚNICA, PARA RECEBIMENTO DE PINTURA, EM ARGAMASSA TRAÇO 1:2:8, PREPARO MANUAL, APLICADA MANUALMENTE EM FACES INTERNAS DE PAREDES, ESPESSURA DE 20MM, COM EXECUÇÃO DE TALISCAS. AF_06/2014</t>
  </si>
  <si>
    <t xml:space="preserve"> 10.1.4 </t>
  </si>
  <si>
    <t xml:space="preserve"> 88484 </t>
  </si>
  <si>
    <t>FUNDO SELADOR ACRÍLICO, APLICAÇÃO MANUAL EM TETO, UMA DEMÃO. AF_04/2023</t>
  </si>
  <si>
    <t xml:space="preserve"> 10.1.5 </t>
  </si>
  <si>
    <t xml:space="preserve"> 88485 </t>
  </si>
  <si>
    <t>FUNDO SELADOR ACRÍLICO, APLICAÇÃO MANUAL EM PAREDE, UMA DEMÃO. AF_04/2023</t>
  </si>
  <si>
    <t xml:space="preserve"> 10.1.6 </t>
  </si>
  <si>
    <t xml:space="preserve"> 180584 </t>
  </si>
  <si>
    <t>PREPARO DE TETOS COM MASSA ACRILICA YPIRANGA (LATA 18 LITROS)</t>
  </si>
  <si>
    <t xml:space="preserve"> 10.1.7 </t>
  </si>
  <si>
    <t xml:space="preserve"> 180579 </t>
  </si>
  <si>
    <t>PREPARO DE PAREDES COM MASSA ACRILICA</t>
  </si>
  <si>
    <t xml:space="preserve"> 10.2 </t>
  </si>
  <si>
    <t>REVESTIMENTO EM PAREDE INTERNO</t>
  </si>
  <si>
    <t xml:space="preserve"> 10.2.1 </t>
  </si>
  <si>
    <t xml:space="preserve"> 120275 </t>
  </si>
  <si>
    <t>AZULEJO 15,5X15,5CM BRANCO PISCINA IASA ELIANE</t>
  </si>
  <si>
    <t xml:space="preserve"> 10.3 </t>
  </si>
  <si>
    <t>REVESTIMENTO EM PAREDE EXTERNO</t>
  </si>
  <si>
    <t xml:space="preserve"> 10.3.1 </t>
  </si>
  <si>
    <t xml:space="preserve"> SESC-EST-073 </t>
  </si>
  <si>
    <t>REVESTIMENTO PEDRA GRANITO IRREGULAR EM PAREDES</t>
  </si>
  <si>
    <t xml:space="preserve"> 10.4 </t>
  </si>
  <si>
    <t>CONTRAPISO / PISO CIMENTADO LISO</t>
  </si>
  <si>
    <t xml:space="preserve"> 10.4.1 </t>
  </si>
  <si>
    <t xml:space="preserve"> 87765 </t>
  </si>
  <si>
    <t>CONTRAPISO EM ARGAMASSA TRAÇO 1:4 (CIMENTO E AREIA), PREPARO MECÂNICO COM BETONEIRA 400 L, APLICADO EM ÁREAS MOLHADAS SOBRE IMPERMEABILIZAÇÃO, ACABAMENTO NÃO REFORÇADO, ESPESSURA 4CM. AF_07/2021</t>
  </si>
  <si>
    <t xml:space="preserve"> 10.4.2 </t>
  </si>
  <si>
    <t xml:space="preserve"> 87680 </t>
  </si>
  <si>
    <t>CONTRAPISO EM ARGAMASSA TRAÇO 1:4 (CIMENTO E AREIA), PREPARO MECÂNICO COM BETONEIRA 400 L, APLICADO EM ÁREAS SECAS SOBRE LAJE, NÃO ADERIDO, ACABAMENTO NÃO REFORÇADO, ESPESSURA 4CM. AF_07/2021</t>
  </si>
  <si>
    <t xml:space="preserve"> 10.5 </t>
  </si>
  <si>
    <t>REVESTIMENTO EM PISO INTERNO</t>
  </si>
  <si>
    <t xml:space="preserve"> 10.5.1 </t>
  </si>
  <si>
    <t xml:space="preserve"> 170366 </t>
  </si>
  <si>
    <t>PISO CERAMICO 45X45CM CARGO PLUS WHITE ELIANE</t>
  </si>
  <si>
    <t xml:space="preserve"> 10.6 </t>
  </si>
  <si>
    <t>REVESTIMENTO EM PISO EXTERNO</t>
  </si>
  <si>
    <t xml:space="preserve"> 10.6.1 </t>
  </si>
  <si>
    <t xml:space="preserve"> SESC-REV-035 </t>
  </si>
  <si>
    <t>REVESTIMENTO DE PISO OU PAREDE EM PEDRA MIRACEMA, APLICADA COM ARGMASSA COLANTE AC II</t>
  </si>
  <si>
    <t xml:space="preserve"> 10.7 </t>
  </si>
  <si>
    <t>RODAPÉ</t>
  </si>
  <si>
    <t xml:space="preserve"> 10.7.1 </t>
  </si>
  <si>
    <t xml:space="preserve"> 98685 </t>
  </si>
  <si>
    <t>RODAPÉ EM GRANITO, ALTURA 10 CM. AF_09/2020</t>
  </si>
  <si>
    <t xml:space="preserve"> 10.8 </t>
  </si>
  <si>
    <t>SOLEIRA</t>
  </si>
  <si>
    <t xml:space="preserve"> 10.8.1 </t>
  </si>
  <si>
    <t xml:space="preserve"> 98689 </t>
  </si>
  <si>
    <t>SOLEIRA EM GRANITO, LARGURA 15 CM, ESPESSURA 2,0 CM. AF_09/2020</t>
  </si>
  <si>
    <t xml:space="preserve"> 11 </t>
  </si>
  <si>
    <t>ESQUADRIAS</t>
  </si>
  <si>
    <t xml:space="preserve"> 11.1 </t>
  </si>
  <si>
    <t>ESQUADRIA DE ALUMINIO</t>
  </si>
  <si>
    <t xml:space="preserve"> 11.1.1 </t>
  </si>
  <si>
    <t xml:space="preserve"> 91341 </t>
  </si>
  <si>
    <t>PORTA EM ALUMÍNIO DE ABRIR TIPO VENEZIANA COM GUARNIÇÃO, FIXAÇÃO COM PARAFUSOS - FORNECIMENTO E INSTALAÇÃO. AF_12/2019</t>
  </si>
  <si>
    <t xml:space="preserve"> 11.1.2 </t>
  </si>
  <si>
    <t xml:space="preserve"> SESC-ESQ-096 </t>
  </si>
  <si>
    <t>CONTRAMARCO DE ALUMÍNIO, FIXAÇÃO COM ARGAMASSA -  INSTALAÇÃO. AF_12/2019</t>
  </si>
  <si>
    <t xml:space="preserve"> 11.1.3 </t>
  </si>
  <si>
    <t xml:space="preserve"> 94569 </t>
  </si>
  <si>
    <t>JANELA DE ALUMÍNIO TIPO MAXIM-AR, COM VIDROS, BATENTE E FERRAGENS. EXCLUSIVE ALIZAR, ACABAMENTO E CONTRAMARCO. FORNECIMENTO E INSTALAÇÃO. AF_12/2019</t>
  </si>
  <si>
    <t xml:space="preserve"> 11.2 </t>
  </si>
  <si>
    <t>ESQUADRIA DE FERRO</t>
  </si>
  <si>
    <t xml:space="preserve"> 11.2.1 </t>
  </si>
  <si>
    <t xml:space="preserve"> SESC-ESQ-100 </t>
  </si>
  <si>
    <t>JANELA FERRO BASCULANTE</t>
  </si>
  <si>
    <t xml:space="preserve"> 11.3 </t>
  </si>
  <si>
    <t>ACESSÓRIOS</t>
  </si>
  <si>
    <t xml:space="preserve"> 11.3.1 </t>
  </si>
  <si>
    <t xml:space="preserve"> 202320 </t>
  </si>
  <si>
    <t>BARRA DE APOIO PARA BANHEIRO ALUMINIO POLIDO 40cm +PARAFUSO</t>
  </si>
  <si>
    <t xml:space="preserve"> 11.3.2 </t>
  </si>
  <si>
    <t xml:space="preserve"> SESC-ESQ-101 </t>
  </si>
  <si>
    <t>Tela de nylon tipo mosquiteiro com moldura em alumínio anodizado natural</t>
  </si>
  <si>
    <t xml:space="preserve"> 12 </t>
  </si>
  <si>
    <t>INSTALAÇÕES HIDRAULICAS E SANITÁRIAS</t>
  </si>
  <si>
    <t xml:space="preserve"> 12.1 </t>
  </si>
  <si>
    <t>RASGOS, FUROS  E ENCHIMENTOS</t>
  </si>
  <si>
    <t xml:space="preserve"> 12.1.1 </t>
  </si>
  <si>
    <t xml:space="preserve"> 90443 </t>
  </si>
  <si>
    <t>RASGO EM ALVENARIA PARA RAMAIS/ DISTRIBUIÇÃO COM DIAMETROS MENORES OU IGUAIS A 40 MM. AF_05/2015</t>
  </si>
  <si>
    <t xml:space="preserve"> 12.1.2 </t>
  </si>
  <si>
    <t xml:space="preserve"> 91222 </t>
  </si>
  <si>
    <t>RASGO EM ALVENARIA PARA RAMAIS/ DISTRIBUIÇÃO COM DIÂMETROS MAIORES QUE 40 MM E MENORES OU IGUAIS A 75 MM. AF_05/2015</t>
  </si>
  <si>
    <t xml:space="preserve"> 12.1.3 </t>
  </si>
  <si>
    <t xml:space="preserve"> 90444 </t>
  </si>
  <si>
    <t>RASGO EM CONTRAPISO PARA RAMAIS/ DISTRIBUIÇÃO COM DIÂMETROS MENORES OU IGUAIS A 40 MM. AF_05/2015</t>
  </si>
  <si>
    <t xml:space="preserve"> 12.1.4 </t>
  </si>
  <si>
    <t xml:space="preserve"> 90445 </t>
  </si>
  <si>
    <t>RASGO EM CONTRAPISO PARA RAMAIS/ DISTRIBUIÇÃO COM DIÂMETROS MAIORES QUE 40 MM E MENORES OU IGUAIS A 75 MM. AF_05/2015</t>
  </si>
  <si>
    <t xml:space="preserve"> 12.1.5 </t>
  </si>
  <si>
    <t xml:space="preserve"> 90446 </t>
  </si>
  <si>
    <t>RASGO EM CONTRAPISO PARA RAMAIS/ DISTRIBUIÇÃO COM DIÂMETROS MAIORES QUE 75 MM. AF_05/2015</t>
  </si>
  <si>
    <t xml:space="preserve"> 12.2 </t>
  </si>
  <si>
    <t>TUBOS E CAIXAS DE PASSAGEM</t>
  </si>
  <si>
    <t xml:space="preserve"> 12.2.1 </t>
  </si>
  <si>
    <t xml:space="preserve"> 91792 </t>
  </si>
  <si>
    <t>(COMPOSIÇÃO REPRESENTATIVA) DO SERVIÇO DE INSTALAÇÃO DE TUBO DE PVC, SÉRIE NORMAL, ESGOTO PREDIAL, DN 40 MM (INSTALADO EM RAMAL DE DESCARGA OU RAMAL DE ESGOTO SANITÁRIO), INCLUSIVE CONEXÕES, CORTES E FIXAÇÕES, PARA PRÉDIOS. AF_10/2015</t>
  </si>
  <si>
    <t xml:space="preserve"> 12.2.2 </t>
  </si>
  <si>
    <t xml:space="preserve"> 91793 </t>
  </si>
  <si>
    <t>(COMPOSIÇÃO REPRESENTATIVA) DO SERVIÇO DE INSTALAÇÃO DE TUBO DE PVC, SÉRIE NORMAL, ESGOTO PREDIAL, DN 50 MM (INSTALADO EM RAMAL DE DESCARGA OU RAMAL DE ESGOTO SANITÁRIO), INCLUSIVE CONEXÕES, CORTES E FIXAÇÕES PARA, PRÉDIOS. AF_10/2015</t>
  </si>
  <si>
    <t xml:space="preserve"> 12.2.3 </t>
  </si>
  <si>
    <t xml:space="preserve"> 91794 </t>
  </si>
  <si>
    <t>(COMPOSIÇÃO REPRESENTATIVA) DO SERVIÇO DE INST. TUBO PVC, SÉRIE N, ESGOTO PREDIAL, DN 75 MM, (INST. EM RAMAL DE DESCARGA, RAMAL DE ESG. SANITÁRIO, PRUMADA DE ESG. SANITÁRIO OU VENTILAÇÃO), INCL. CONEXÕES, CORTES E FIXAÇÕES, P/ PRÉDIOS. AF_10/2015</t>
  </si>
  <si>
    <t xml:space="preserve"> 12.2.4 </t>
  </si>
  <si>
    <t xml:space="preserve"> 91795 </t>
  </si>
  <si>
    <t>(COMPOSIÇÃO REPRESENTATIVA) DO SERVIÇO DE INST. TUBO PVC, SÉRIE N, ESGOTO PREDIAL, 100 MM (INST. RAMAL DESCARGA, RAMAL DE ESG. SANIT., PRUMADA ESG. SANIT., VENTILAÇÃO OU SUB-COLETOR AÉREO), INCL. CONEXÕES E CORTES, FIXAÇÕES, P/ PRÉDIOS. AF_10/2015</t>
  </si>
  <si>
    <t xml:space="preserve"> 12.2.5 </t>
  </si>
  <si>
    <t xml:space="preserve"> 12.2.6 </t>
  </si>
  <si>
    <t xml:space="preserve"> SESC-HID-251 </t>
  </si>
  <si>
    <t>CAIXA ENTERRADA HIDRÁULICA RETANGULAR EM ALVENARIA COM TIJOLOS CERÂMICOS MACIÇOS, DIMENSÕES INTERNAS: 0,3X0,3X ATÉ 1 M PARA REDE DE ESGOTO. AF_12/2020</t>
  </si>
  <si>
    <t xml:space="preserve"> 12.3 </t>
  </si>
  <si>
    <t>LOUÇAS E METAIS</t>
  </si>
  <si>
    <t xml:space="preserve"> 12.3.1 </t>
  </si>
  <si>
    <t xml:space="preserve"> 100868 </t>
  </si>
  <si>
    <t>BARRA DE APOIO RETA, EM ACO INOX POLIDO, COMPRIMENTO 80 CM,  FIXADA NA PAREDE - FORNECIMENTO E INSTALAÇÃO. AF_01/2020</t>
  </si>
  <si>
    <t xml:space="preserve"> 12.3.2 </t>
  </si>
  <si>
    <t xml:space="preserve"> SESC-HID-222 </t>
  </si>
  <si>
    <t>FORNECIMENTO E INSTALAÇÃO DE BARRA DE APOIO LATERAL FIXA 60cm, ACABAMENTO POLIDO ALTO BRILHO, cód: 2370.C.060.POL,  LINHA CONFORTO, DECA OU EQUIVALENTE</t>
  </si>
  <si>
    <t xml:space="preserve"> 12.3.3 </t>
  </si>
  <si>
    <t xml:space="preserve"> 190068 </t>
  </si>
  <si>
    <t>DUCHA HIGIENICA COM DERIVACAO E GATILHO BRANCO TARGA - DECA</t>
  </si>
  <si>
    <t xml:space="preserve"> 12.3.4 </t>
  </si>
  <si>
    <t xml:space="preserve"> SESC-HID-223 </t>
  </si>
  <si>
    <t>DISPENSER PARA PAPEL HIGIÊNICO ROLÃO, EM PLÁSTICO ABS DE ALTA RESISTÊNCIA. REF.: LINHA START, CÓD.:S13 - JSN OU EQUIVALENTE</t>
  </si>
  <si>
    <t xml:space="preserve"> 12.3.5 </t>
  </si>
  <si>
    <t xml:space="preserve"> SESC-HID-225 </t>
  </si>
  <si>
    <t>DISPENSER PARA PORTA PAPEL TOALHA INTERFOLHADO</t>
  </si>
  <si>
    <t xml:space="preserve"> 12.3.6 </t>
  </si>
  <si>
    <t xml:space="preserve"> 95547 </t>
  </si>
  <si>
    <t>SABONETEIRA PLASTICA TIPO DISPENSER PARA SABONETE LIQUIDO COM RESERVATORIO 800 A 1500 ML, INCLUSO FIXAÇÃO. AF_01/2020</t>
  </si>
  <si>
    <t xml:space="preserve"> 12.3.7 </t>
  </si>
  <si>
    <t xml:space="preserve"> SESC-HID-166 </t>
  </si>
  <si>
    <t>KIT LOUÇA 06 - FORNECIMENTO  E INSTALAÇÃO LAVATÓRIO COM COLUNA SUSPENSA PARA PNE EM LOUÇA BRANCA, REF.: 31055 LINHA ACESSO CONFORT, TORNEIRA PARA LAVATÓRIO DE MESA E AREJADOR PARA PNE COM ACABAMENTO CROMADO, REF.: 00592706 DOCOL PRESSMATIC BENEFIT LEED. INCLUSIVE  ENGATES E SIFÃO FLEXÍVEIS, VÁLVULA E DEMAIS ITENS DE PROJETO. OU EQUIVALENTES</t>
  </si>
  <si>
    <t xml:space="preserve"> 12.3.8 </t>
  </si>
  <si>
    <t xml:space="preserve"> 100878 </t>
  </si>
  <si>
    <t>VASO SANITÁRIO SIFONADO COM CAIXA ACOPLADA, LOUÇA BRANCA - PADRÃO ALTO - FORNECIMENTO E INSTALAÇÃO. AF_01/2020</t>
  </si>
  <si>
    <t xml:space="preserve"> 12.3.9 </t>
  </si>
  <si>
    <t xml:space="preserve"> 190021 </t>
  </si>
  <si>
    <t>ASSENTO PARA VASO SANITARIO (TARGA/IZY/RAVENA/STUDIO SLOW)</t>
  </si>
  <si>
    <t xml:space="preserve"> 12.3.10 </t>
  </si>
  <si>
    <t xml:space="preserve"> SESC-HID-226 </t>
  </si>
  <si>
    <t>FORNECIMENTO E INSTALAÇÃO DE RALO SIFONADO COM GRELHA QUADRADA COM FECHO 100x100mm EM AÇO INOX - CAIXILHO, ACABAMENTO ACETINADO</t>
  </si>
  <si>
    <t xml:space="preserve"> 12.3.11 </t>
  </si>
  <si>
    <t xml:space="preserve"> 053489 </t>
  </si>
  <si>
    <t>CAIXA SIFONADA PVC 100x100x40mm C/ RALO E GRELHA ANTI INSETO</t>
  </si>
  <si>
    <t xml:space="preserve"> 12.3.12 </t>
  </si>
  <si>
    <t xml:space="preserve"> SESC-HID-227 </t>
  </si>
  <si>
    <t>CAIXA SIFONADA, PVC, DN 150 X 185 X 75 MM, JUNTA ELÁSTICA, FORNECIDA E INSTALADA EM RAMAL DE DESCARGA OU EM RAMAL DE ESGOTO SANITÁRIO COM GRELHA E FECHO</t>
  </si>
  <si>
    <t xml:space="preserve"> 12.3.13 </t>
  </si>
  <si>
    <t xml:space="preserve"> 150104 </t>
  </si>
  <si>
    <t>ESPELHO EM CRISTAL 4mm MOLDURA ALUMINIO-COMPENSADO 9mm</t>
  </si>
  <si>
    <t xml:space="preserve"> 12.3.14 </t>
  </si>
  <si>
    <t xml:space="preserve"> 190171 </t>
  </si>
  <si>
    <t>TORNEIRA TANQUE</t>
  </si>
  <si>
    <t xml:space="preserve"> 12.3.15 </t>
  </si>
  <si>
    <t xml:space="preserve"> SESC-HID-228 </t>
  </si>
  <si>
    <t>INSTALAÇÃO DE TANQUE- INCLUSIVE VÁLVULAS E CONEXÕES</t>
  </si>
  <si>
    <t xml:space="preserve"> 12.3.16 </t>
  </si>
  <si>
    <t xml:space="preserve"> SESC-HID-229 </t>
  </si>
  <si>
    <t>FORNECIMENTO  E INSTALAÇÃO DE CUBA DE EMBUTIR EM AÇO INOX RETANGULAR, N. 2, 56X34CM, ACABAMENTO ACETINADO. REF.: TRAMONTINA, CUBA REDONDA 25 x 14 CM, AÇO 304 - POLIDA, ABA INFINITA , TORNEIRA DE MESA COM SENSOR A PILHA. REF.: DECA, LINHA DECALUX CÓD. 1187C. EM BANCADA DE GRANITO CINZA ANDORINHA. INCLUSIVE ENGATES E SIFÃO FLEXÍVEIS, VÁLVULA, FUROS EM BANCADA DE GRANITO E DEMAIS ITENS DE PROJETO. OU EQUIVALENTES</t>
  </si>
  <si>
    <t xml:space="preserve"> 12.3.17 </t>
  </si>
  <si>
    <t xml:space="preserve"> SESC-HID-230 </t>
  </si>
  <si>
    <t>SUPERFÍCIE PARA TROCA DE ROUPAS, BASE EM ALVENARIA, TAMPO EM GRANITO CINZA ANDORINHA E= 2cm, ACABAMENTO POLIDO NAS FACES EXPOSTAS, BORDAS ARREDONDADAS (VER DETALHE ESPECÍFICO)</t>
  </si>
  <si>
    <t xml:space="preserve"> 12.3.18 </t>
  </si>
  <si>
    <t xml:space="preserve"> SESC-VED-046 </t>
  </si>
  <si>
    <t>DIVISÓRIA FIXA EM VIDRO LAMINADO 8 MM, SEM ABERTURA. AF_01/2021</t>
  </si>
  <si>
    <t xml:space="preserve"> 13 </t>
  </si>
  <si>
    <t>'INSTALAÇÕES ELÉTRICAS /CABEAMENTO ESTRUTURADO</t>
  </si>
  <si>
    <t xml:space="preserve"> 13.1 </t>
  </si>
  <si>
    <t>RASGOS, FUROS, CHUMBAMENTOS E QUEBRAS</t>
  </si>
  <si>
    <t xml:space="preserve"> 13.1.1 </t>
  </si>
  <si>
    <t xml:space="preserve"> 90436 </t>
  </si>
  <si>
    <t>FURO EM ALVENARIA PARA DIÂMETROS MENORES OU IGUAIS A 40 MM. AF_05/2015</t>
  </si>
  <si>
    <t xml:space="preserve"> 13.1.2 </t>
  </si>
  <si>
    <t xml:space="preserve"> 90447 </t>
  </si>
  <si>
    <t>RASGO EM ALVENARIA PARA ELETRODUTOS COM DIAMETROS MENORES OU IGUAIS A 40 MM. AF_05/2015</t>
  </si>
  <si>
    <t xml:space="preserve"> 13.1.3 </t>
  </si>
  <si>
    <t xml:space="preserve"> 13.1.4 </t>
  </si>
  <si>
    <t xml:space="preserve"> 90466 </t>
  </si>
  <si>
    <t>CHUMBAMENTO LINEAR EM ALVENARIA PARA RAMAIS/DISTRIBUIÇÃO COM DIÂMETROS MENORES OU IGUAIS A 40 MM. AF_05/2015</t>
  </si>
  <si>
    <t xml:space="preserve"> 13.1.5 </t>
  </si>
  <si>
    <t xml:space="preserve"> 90468 </t>
  </si>
  <si>
    <t>CHUMBAMENTO LINEAR EM CONTRAPISO PARA RAMAIS/DISTRIBUIÇÃO COM DIÂMETROS MENORES OU IGUAIS A 40 MM. AF_05/2015</t>
  </si>
  <si>
    <t xml:space="preserve"> 13.1.6 </t>
  </si>
  <si>
    <t xml:space="preserve"> 90456 </t>
  </si>
  <si>
    <t>QUEBRA EM ALVENARIA PARA INSTALAÇÃO DE CAIXA DE TOMADA (4X4 OU 4X2). AF_05/2015</t>
  </si>
  <si>
    <t xml:space="preserve"> 13.2 </t>
  </si>
  <si>
    <t>ELETRODUTOS</t>
  </si>
  <si>
    <t xml:space="preserve"> 13.2.1 </t>
  </si>
  <si>
    <t xml:space="preserve"> SESC-ELE-323 </t>
  </si>
  <si>
    <t>ELETRODUTO FLEXÍVEL CORRUGADO, PEAD, DN  (3/4"), PARA REDE ENTERRADA DE DISTRIBUIÇÃO DE ENERGIA ELÉTRICA - FORNECIMENTO E INSTALAÇÃO. AF_12/2021</t>
  </si>
  <si>
    <t xml:space="preserve"> 13.2.2 </t>
  </si>
  <si>
    <t xml:space="preserve"> 91855 </t>
  </si>
  <si>
    <t>ELETRODUTO FLEXÍVEL CORRUGADO REFORÇADO, PVC, DN 25 MM (3/4"), PARA CIRCUITOS TERMINAIS, INSTALADO EM PAREDE - FORNECIMENTO E INSTALAÇÃO. AF_03/2023</t>
  </si>
  <si>
    <t xml:space="preserve"> 13.3 </t>
  </si>
  <si>
    <t>CABOS</t>
  </si>
  <si>
    <t xml:space="preserve"> 13.3.1 </t>
  </si>
  <si>
    <t xml:space="preserve"> 13.4 </t>
  </si>
  <si>
    <t>DISJUNTORES</t>
  </si>
  <si>
    <t xml:space="preserve"> 13.4.1 </t>
  </si>
  <si>
    <t xml:space="preserve"> 13.4.2 </t>
  </si>
  <si>
    <t xml:space="preserve"> 93661 </t>
  </si>
  <si>
    <t>DISJUNTOR BIPOLAR TIPO DIN, CORRENTE NOMINAL DE 16A - FORNECIMENTO E INSTALAÇÃO. AF_10/2020</t>
  </si>
  <si>
    <t xml:space="preserve"> 13.4.3 </t>
  </si>
  <si>
    <t xml:space="preserve"> 93672 </t>
  </si>
  <si>
    <t>DISJUNTOR TRIPOLAR TIPO DIN, CORRENTE NOMINAL DE 40A - FORNECIMENTO E INSTALAÇÃO. AF_10/2020</t>
  </si>
  <si>
    <t xml:space="preserve"> 13.4.4 </t>
  </si>
  <si>
    <t xml:space="preserve"> 064563 </t>
  </si>
  <si>
    <t>DISPOSITIVO PROTETOR DE SURTO 220V OU 127V, 20 KA, TRIFASICO</t>
  </si>
  <si>
    <t xml:space="preserve"> 13.5 </t>
  </si>
  <si>
    <t>INTERRUPTORES / TOMADAS / ACESSÓRIOS</t>
  </si>
  <si>
    <t xml:space="preserve"> 13.5.1 </t>
  </si>
  <si>
    <t xml:space="preserve"> 98307 </t>
  </si>
  <si>
    <t>TOMADA DE REDE RJ45 - FORNECIMENTO E INSTALAÇÃO. AF_11/2019</t>
  </si>
  <si>
    <t xml:space="preserve"> 13.5.2 </t>
  </si>
  <si>
    <t xml:space="preserve"> 92001 </t>
  </si>
  <si>
    <t>TOMADA BAIXA DE EMBUTIR (1 MÓDULO), 2P+T 20 A, INCLUINDO SUPORTE E PLACA - FORNECIMENTO E INSTALAÇÃO. AF_03/2023</t>
  </si>
  <si>
    <t xml:space="preserve"> 13.5.3 </t>
  </si>
  <si>
    <t xml:space="preserve"> 91997 </t>
  </si>
  <si>
    <t>TOMADA MÉDIA DE EMBUTIR (1 MÓDULO), 2P+T 20 A, INCLUINDO SUPORTE E PLACA - FORNECIMENTO E INSTALAÇÃO. AF_03/2023</t>
  </si>
  <si>
    <t xml:space="preserve"> 13.5.4 </t>
  </si>
  <si>
    <t xml:space="preserve"> 91993 </t>
  </si>
  <si>
    <t>TOMADA ALTA DE EMBUTIR (1 MÓDULO), 2P+T 20 A, INCLUINDO SUPORTE E PLACA - FORNECIMENTO E INSTALAÇÃO. AF_03/2023</t>
  </si>
  <si>
    <t xml:space="preserve"> 13.5.5 </t>
  </si>
  <si>
    <t xml:space="preserve"> 92005 </t>
  </si>
  <si>
    <t>TOMADA MÉDIA DE EMBUTIR (2 MÓDULOS), 2P+T 20 A, INCLUINDO SUPORTE E PLACA - FORNECIMENTO E INSTALAÇÃO. AF_03/2023</t>
  </si>
  <si>
    <t xml:space="preserve"> 13.5.6 </t>
  </si>
  <si>
    <t xml:space="preserve"> 92027 </t>
  </si>
  <si>
    <t>INTERRUPTOR SIMPLES (2 MÓDULOS) COM 1 TOMADA DE EMBUTIR 2P+T 10 A, INCLUINDO SUPORTE E PLACA - FORNECIMENTO E INSTALAÇÃO. AF_03/2023</t>
  </si>
  <si>
    <t xml:space="preserve"> 13.5.7 </t>
  </si>
  <si>
    <t xml:space="preserve"> 91959 </t>
  </si>
  <si>
    <t>INTERRUPTOR SIMPLES (2 MÓDULOS), 10A/250V, INCLUINDO SUPORTE E PLACA - FORNECIMENTO E INSTALAÇÃO. AF_03/2023</t>
  </si>
  <si>
    <t xml:space="preserve"> 13.5.8 </t>
  </si>
  <si>
    <t xml:space="preserve"> 062048 </t>
  </si>
  <si>
    <t>BOTOEIRA ANTI PANICO ALARME WC AUDIVISUAL PNE/PCD NBR9050</t>
  </si>
  <si>
    <t xml:space="preserve"> 13.5.10 </t>
  </si>
  <si>
    <t xml:space="preserve"> 92869 </t>
  </si>
  <si>
    <t>CAIXA RETANGULAR 4" X 2" BAIXA (0,30 M DO PISO), METÁLICA, INSTALADA EM PAREDE - FORNECIMENTO E INSTALAÇÃO. AF_03/2023</t>
  </si>
  <si>
    <t xml:space="preserve"> 13.5.11 </t>
  </si>
  <si>
    <t xml:space="preserve"> 91940 </t>
  </si>
  <si>
    <t>CAIXA RETANGULAR 4" X 2" MÉDIA (1,30 M DO PISO), PVC, INSTALADA EM PAREDE - FORNECIMENTO E INSTALAÇÃO. AF_03/2023</t>
  </si>
  <si>
    <t xml:space="preserve"> 13.5.12 </t>
  </si>
  <si>
    <t xml:space="preserve"> 91939 </t>
  </si>
  <si>
    <t>CAIXA RETANGULAR 4" X 2" ALTA (2,00 M DO PISO), PVC, INSTALADA EM PAREDE - FORNECIMENTO E INSTALAÇÃO. AF_03/2023</t>
  </si>
  <si>
    <t xml:space="preserve"> 13.6 </t>
  </si>
  <si>
    <t>LUMINÁRIAS</t>
  </si>
  <si>
    <t xml:space="preserve"> 13.6.1 </t>
  </si>
  <si>
    <t xml:space="preserve"> 060301 </t>
  </si>
  <si>
    <t>LUMINARIA DE SOBREPOR HERMETICA PARA TUBULAR LED OU FLUORES.</t>
  </si>
  <si>
    <t xml:space="preserve"> 14 </t>
  </si>
  <si>
    <t>PINTURA</t>
  </si>
  <si>
    <t xml:space="preserve"> 14.1 </t>
  </si>
  <si>
    <t>PINTURA INTERNA SOBRE PAREDE</t>
  </si>
  <si>
    <t xml:space="preserve"> 14.1.1 </t>
  </si>
  <si>
    <t xml:space="preserve"> 88489 </t>
  </si>
  <si>
    <t>PINTURA LÁTEX ACRÍLICA PREMIUM, APLICAÇÃO MANUAL EM PAREDES, DUAS DEMÃOS. AF_04/2023</t>
  </si>
  <si>
    <t xml:space="preserve"> 14.2 </t>
  </si>
  <si>
    <t>PINTURA NO TETO</t>
  </si>
  <si>
    <t xml:space="preserve"> 14.2.1 </t>
  </si>
  <si>
    <t xml:space="preserve"> 88488 </t>
  </si>
  <si>
    <t>PINTURA LÁTEX ACRÍLICA PREMIUM, APLICAÇÃO MANUAL EM TETO, DUAS DEMÃOS. AF_04/2023</t>
  </si>
  <si>
    <t xml:space="preserve"> 14.3 </t>
  </si>
  <si>
    <t>PINTURA SOBRE SUPERFÍCIE METÁLICA</t>
  </si>
  <si>
    <t xml:space="preserve"> 14.3.1 </t>
  </si>
  <si>
    <t xml:space="preserve"> 100717 </t>
  </si>
  <si>
    <t>LIXAMENTO MANUAL EM SUPERFÍCIES METÁLICAS EM OBRA. AF_01/2020</t>
  </si>
  <si>
    <t xml:space="preserve"> 14.3.2 </t>
  </si>
  <si>
    <t xml:space="preserve"> 100722 </t>
  </si>
  <si>
    <t>PINTURA COM TINTA ALQUÍDICA DE FUNDO (TIPO ZARCÃO) APLICADA A ROLO OU PINCEL SOBRE SUPERFÍCIES METÁLICAS (EXCETO PERFIL) EXECUTADO EM OBRA (POR DEMÃO). AF_01/2020</t>
  </si>
  <si>
    <t xml:space="preserve"> 14.3.3 </t>
  </si>
  <si>
    <t xml:space="preserve"> 100754 </t>
  </si>
  <si>
    <t>PINTURA COM TINTA ACRÍLICA DE ACABAMENTO APLICADA A ROLO OU PINCEL SOBRE SUPERFÍCIES METÁLICAS (EXCETO PERFIL) EXECUTADO EM OBRA (02 DEMÃOS). AF_01/2020</t>
  </si>
  <si>
    <t xml:space="preserve"> 15 </t>
  </si>
  <si>
    <t>COBERTURA</t>
  </si>
  <si>
    <t xml:space="preserve"> 15.1 </t>
  </si>
  <si>
    <t>CALHAS E RUFOS</t>
  </si>
  <si>
    <t xml:space="preserve"> 15.1.1 </t>
  </si>
  <si>
    <t xml:space="preserve"> 101979 </t>
  </si>
  <si>
    <t>CHAPIM (RUFO CAPA) EM AÇO GALVANIZADO, CORTE 33. AF_11/2020</t>
  </si>
  <si>
    <t xml:space="preserve"> 16 </t>
  </si>
  <si>
    <t>FACHADA</t>
  </si>
  <si>
    <t xml:space="preserve"> 16.1 </t>
  </si>
  <si>
    <t>PEITORIL</t>
  </si>
  <si>
    <t xml:space="preserve"> 16.1.1 </t>
  </si>
  <si>
    <t xml:space="preserve"> 130119 </t>
  </si>
  <si>
    <t>PEITORIL GRANITO CINZA ANDORINHA 25 x 3cm</t>
  </si>
  <si>
    <t xml:space="preserve"> 17 </t>
  </si>
  <si>
    <t>LIMPEZA FINAL</t>
  </si>
  <si>
    <t xml:space="preserve"> 17.1 </t>
  </si>
  <si>
    <t>LIMPEZA FINAL DE OBRAS</t>
  </si>
  <si>
    <t>Total Geral</t>
  </si>
  <si>
    <t>OBS: O proponente/licitante deverá verificar se há, após preenchimento, divergências nos requisitos de conferencia que demandem adequação antes do envio da proposta formal, visando a regularidade da proposta junto ao processo.</t>
  </si>
  <si>
    <t>Diferença (Desconto)</t>
  </si>
  <si>
    <t>Os valores unitários e totais propostos devem constar limitados ao valor de referência. No caso de valores inferiores a 75% dos valores unitários e totais do preço de referências, poderão ser objeto de diligências para comprovação da exequibilidade ds preços ofertados.</t>
  </si>
  <si>
    <t>______________________________________________________________________
Nome do responsável pelo preenchimento
Cargo / função
Nome da empresa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</si>
</sst>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R$&quot;\ #,##0.00"/>
  </numFmts>
  <fonts count="12" x14ac:knownFonts="1">
    <font>
      <sz val="11"/>
      <name val="Arial"/>
      <family val="1"/>
    </font>
    <font>
      <b/>
      <sz val="11"/>
      <name val="Arial"/>
      <family val="1"/>
    </font>
    <font>
      <sz val="10"/>
      <color rgb="FF000000"/>
      <name val="Arial"/>
      <family val="1"/>
    </font>
    <font>
      <b/>
      <sz val="10"/>
      <name val="Arial"/>
      <family val="1"/>
    </font>
    <font>
      <sz val="10"/>
      <name val="Arial"/>
      <family val="1"/>
    </font>
    <font>
      <sz val="11"/>
      <name val="Arial"/>
      <family val="1"/>
    </font>
    <font>
      <b/>
      <sz val="11"/>
      <name val="Arial"/>
      <family val="2"/>
    </font>
    <font>
      <b/>
      <sz val="10"/>
      <name val="Arial"/>
      <family val="2"/>
    </font>
    <font>
      <sz val="11"/>
      <name val="Arial"/>
      <family val="2"/>
    </font>
    <font>
      <sz val="9.9"/>
      <name val="Arial"/>
      <family val="1"/>
    </font>
    <font>
      <b/>
      <sz val="10"/>
      <color rgb="FF000000"/>
      <name val="Arial"/>
      <family val="1"/>
    </font>
    <font>
      <b/>
      <sz val="13"/>
      <name val="Arial"/>
      <family val="2"/>
    </font>
  </fonts>
  <fills count="9">
    <fill>
      <patternFill patternType="none"/>
    </fill>
    <fill>
      <patternFill patternType="gray125"/>
    </fill>
    <fill>
      <patternFill patternType="solid">
        <fgColor rgb="FFFFFFFF"/>
      </patternFill>
    </fill>
    <fill>
      <patternFill patternType="solid">
        <fgColor rgb="FFFFFF00"/>
        <bgColor indexed="64"/>
      </patternFill>
    </fill>
    <fill>
      <patternFill patternType="solid">
        <fgColor theme="5" tint="0.79998168889431442"/>
        <bgColor indexed="64"/>
      </patternFill>
    </fill>
    <fill>
      <patternFill patternType="solid">
        <fgColor rgb="FFD8ECF6"/>
      </patternFill>
    </fill>
    <fill>
      <patternFill patternType="solid">
        <fgColor rgb="FFDFF0D8"/>
      </patternFill>
    </fill>
    <fill>
      <patternFill patternType="solid">
        <fgColor theme="8" tint="0.79998168889431442"/>
        <bgColor indexed="64"/>
      </patternFill>
    </fill>
    <fill>
      <patternFill patternType="solid">
        <fgColor theme="9" tint="0.79998168889431442"/>
        <bgColor indexed="64"/>
      </patternFill>
    </fill>
  </fills>
  <borders count="31">
    <border>
      <left/>
      <right/>
      <top/>
      <bottom/>
      <diagonal/>
    </border>
    <border>
      <left style="thin">
        <color rgb="FFCCCCCC"/>
      </left>
      <right style="thin">
        <color rgb="FFCCCCCC"/>
      </right>
      <top style="thin">
        <color rgb="FFCCCCCC"/>
      </top>
      <bottom style="thin">
        <color rgb="FFCCCCCC"/>
      </bottom>
      <diagonal/>
    </border>
    <border>
      <left style="thin">
        <color indexed="64"/>
      </left>
      <right style="thin">
        <color indexed="64"/>
      </right>
      <top style="thin">
        <color indexed="64"/>
      </top>
      <bottom style="thin">
        <color indexed="64"/>
      </bottom>
      <diagonal/>
    </border>
    <border>
      <left style="thin">
        <color rgb="FFCCCCCC"/>
      </left>
      <right style="thin">
        <color rgb="FFCCCCCC"/>
      </right>
      <top/>
      <bottom style="thin">
        <color rgb="FFCCCCCC"/>
      </bottom>
      <diagonal/>
    </border>
    <border>
      <left style="thin">
        <color indexed="64"/>
      </left>
      <right/>
      <top style="thin">
        <color indexed="64"/>
      </top>
      <bottom style="thin">
        <color indexed="64"/>
      </bottom>
      <diagonal/>
    </border>
    <border>
      <left style="thin">
        <color indexed="64"/>
      </left>
      <right style="thin">
        <color rgb="FFCCCCCC"/>
      </right>
      <top/>
      <bottom style="thin">
        <color rgb="FFCCCCCC"/>
      </bottom>
      <diagonal/>
    </border>
    <border>
      <left style="thin">
        <color rgb="FFCCCCCC"/>
      </left>
      <right style="thin">
        <color indexed="64"/>
      </right>
      <top/>
      <bottom style="thin">
        <color rgb="FFCCCCCC"/>
      </bottom>
      <diagonal/>
    </border>
    <border>
      <left style="thin">
        <color rgb="FFCCCCCC"/>
      </left>
      <right style="thin">
        <color indexed="64"/>
      </right>
      <top style="thin">
        <color rgb="FFCCCCCC"/>
      </top>
      <bottom style="thin">
        <color rgb="FFCCCCCC"/>
      </bottom>
      <diagonal/>
    </border>
    <border>
      <left style="thin">
        <color rgb="FFCCCCCC"/>
      </left>
      <right style="thin">
        <color rgb="FFCCCCCC"/>
      </right>
      <top style="thin">
        <color rgb="FFCCCCCC"/>
      </top>
      <bottom style="thin">
        <color indexed="64"/>
      </bottom>
      <diagonal/>
    </border>
    <border>
      <left style="thin">
        <color rgb="FFCCCCCC"/>
      </left>
      <right style="thin">
        <color indexed="64"/>
      </right>
      <top style="thin">
        <color rgb="FFCCCCCC"/>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indexed="64"/>
      </left>
      <right style="thin">
        <color theme="0" tint="-0.14996795556505021"/>
      </right>
      <top style="thin">
        <color indexed="64"/>
      </top>
      <bottom style="thin">
        <color theme="0" tint="-0.14996795556505021"/>
      </bottom>
      <diagonal/>
    </border>
    <border>
      <left style="thin">
        <color theme="0" tint="-0.14996795556505021"/>
      </left>
      <right style="thin">
        <color theme="0" tint="-0.14996795556505021"/>
      </right>
      <top style="thin">
        <color indexed="64"/>
      </top>
      <bottom style="thin">
        <color theme="0" tint="-0.14996795556505021"/>
      </bottom>
      <diagonal/>
    </border>
    <border>
      <left style="thin">
        <color theme="0" tint="-0.14996795556505021"/>
      </left>
      <right style="thin">
        <color auto="1"/>
      </right>
      <top style="thin">
        <color indexed="64"/>
      </top>
      <bottom style="thin">
        <color theme="0" tint="-0.14996795556505021"/>
      </bottom>
      <diagonal/>
    </border>
    <border>
      <left style="thin">
        <color indexed="64"/>
      </left>
      <right style="thin">
        <color theme="0" tint="-0.14996795556505021"/>
      </right>
      <top style="thin">
        <color theme="0" tint="-0.14996795556505021"/>
      </top>
      <bottom style="thin">
        <color theme="0" tint="-0.14996795556505021"/>
      </bottom>
      <diagonal/>
    </border>
    <border>
      <left style="thin">
        <color theme="0" tint="-0.14996795556505021"/>
      </left>
      <right style="thin">
        <color auto="1"/>
      </right>
      <top style="thin">
        <color theme="0" tint="-0.14996795556505021"/>
      </top>
      <bottom style="thin">
        <color theme="0" tint="-0.14996795556505021"/>
      </bottom>
      <diagonal/>
    </border>
    <border>
      <left/>
      <right/>
      <top style="thin">
        <color indexed="64"/>
      </top>
      <bottom/>
      <diagonal/>
    </border>
    <border>
      <left/>
      <right/>
      <top/>
      <bottom style="thin">
        <color indexed="64"/>
      </bottom>
      <diagonal/>
    </border>
    <border>
      <left style="thin">
        <color theme="0" tint="-0.14996795556505021"/>
      </left>
      <right/>
      <top style="thin">
        <color theme="0" tint="-0.14996795556505021"/>
      </top>
      <bottom style="thin">
        <color theme="0" tint="-0.14996795556505021"/>
      </bottom>
      <diagonal/>
    </border>
    <border>
      <left style="thin">
        <color indexed="64"/>
      </left>
      <right style="thin">
        <color indexed="64"/>
      </right>
      <top style="thin">
        <color indexed="64"/>
      </top>
      <bottom/>
      <diagonal/>
    </border>
    <border>
      <left style="thin">
        <color indexed="64"/>
      </left>
      <right style="thin">
        <color theme="0" tint="-0.24994659260841701"/>
      </right>
      <top style="thin">
        <color rgb="FFCCCCCC"/>
      </top>
      <bottom style="thin">
        <color theme="0" tint="-0.24994659260841701"/>
      </bottom>
      <diagonal/>
    </border>
    <border>
      <left style="thin">
        <color theme="0" tint="-0.24994659260841701"/>
      </left>
      <right style="thin">
        <color theme="0" tint="-0.24994659260841701"/>
      </right>
      <top style="thin">
        <color rgb="FFCCCCCC"/>
      </top>
      <bottom style="thin">
        <color theme="0" tint="-0.24994659260841701"/>
      </bottom>
      <diagonal/>
    </border>
    <border>
      <left style="thin">
        <color theme="0" tint="-0.24994659260841701"/>
      </left>
      <right style="thin">
        <color rgb="FFCCCCCC"/>
      </right>
      <top style="thin">
        <color rgb="FFCCCCCC"/>
      </top>
      <bottom style="thin">
        <color theme="0" tint="-0.24994659260841701"/>
      </bottom>
      <diagonal/>
    </border>
    <border>
      <left/>
      <right style="thin">
        <color theme="0" tint="-0.14996795556505021"/>
      </right>
      <top style="thin">
        <color theme="0" tint="-0.14996795556505021"/>
      </top>
      <bottom style="thin">
        <color theme="0" tint="-0.14996795556505021"/>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theme="0" tint="-0.14996795556505021"/>
      </left>
      <right style="thin">
        <color theme="0" tint="-0.14996795556505021"/>
      </right>
      <top/>
      <bottom style="thin">
        <color theme="0" tint="-0.14996795556505021"/>
      </bottom>
      <diagonal/>
    </border>
  </borders>
  <cellStyleXfs count="2">
    <xf numFmtId="0" fontId="0" fillId="0" borderId="0"/>
    <xf numFmtId="9" fontId="5" fillId="0" borderId="0" applyFont="0" applyFill="0" applyBorder="0" applyAlignment="0" applyProtection="0"/>
  </cellStyleXfs>
  <cellXfs count="85">
    <xf numFmtId="0" fontId="0" fillId="0" borderId="0" xfId="0"/>
    <xf numFmtId="0" fontId="0" fillId="0" borderId="0" xfId="0" applyAlignment="1">
      <alignment vertical="top"/>
    </xf>
    <xf numFmtId="0" fontId="1" fillId="2" borderId="15" xfId="0" applyFont="1" applyFill="1" applyBorder="1" applyAlignment="1">
      <alignment horizontal="right" vertical="top" wrapText="1"/>
    </xf>
    <xf numFmtId="0" fontId="0" fillId="0" borderId="18" xfId="0" applyBorder="1"/>
    <xf numFmtId="0" fontId="0" fillId="0" borderId="19" xfId="0" applyBorder="1"/>
    <xf numFmtId="0" fontId="4" fillId="2" borderId="14" xfId="0" applyFont="1" applyFill="1" applyBorder="1" applyAlignment="1">
      <alignment horizontal="center" vertical="top" wrapText="1"/>
    </xf>
    <xf numFmtId="0" fontId="0" fillId="0" borderId="12" xfId="0" applyBorder="1"/>
    <xf numFmtId="0" fontId="0" fillId="0" borderId="20" xfId="0" applyBorder="1"/>
    <xf numFmtId="0" fontId="7" fillId="0" borderId="19" xfId="0" applyFont="1" applyBorder="1" applyAlignment="1" applyProtection="1">
      <alignment vertical="top"/>
      <protection locked="0"/>
    </xf>
    <xf numFmtId="0" fontId="0" fillId="0" borderId="19" xfId="0" applyBorder="1" applyAlignment="1" applyProtection="1">
      <alignment vertical="top"/>
      <protection locked="0"/>
    </xf>
    <xf numFmtId="0" fontId="8" fillId="4" borderId="21" xfId="0" applyFont="1" applyFill="1" applyBorder="1" applyAlignment="1">
      <alignment vertical="top" wrapText="1"/>
    </xf>
    <xf numFmtId="0" fontId="0" fillId="0" borderId="0" xfId="0" applyAlignment="1" applyProtection="1">
      <alignment vertical="top"/>
      <protection locked="0"/>
    </xf>
    <xf numFmtId="0" fontId="6" fillId="0" borderId="0" xfId="0" applyFont="1" applyAlignment="1">
      <alignment vertical="top"/>
    </xf>
    <xf numFmtId="0" fontId="6" fillId="0" borderId="0" xfId="0" applyFont="1"/>
    <xf numFmtId="0" fontId="6" fillId="0" borderId="0" xfId="0" applyFont="1" applyAlignment="1" applyProtection="1">
      <alignment horizontal="center" wrapText="1"/>
      <protection locked="0"/>
    </xf>
    <xf numFmtId="0" fontId="0" fillId="0" borderId="12" xfId="0" applyBorder="1" applyAlignment="1">
      <alignment horizontal="center" vertical="top"/>
    </xf>
    <xf numFmtId="10" fontId="0" fillId="0" borderId="17" xfId="1" applyNumberFormat="1" applyFont="1" applyFill="1" applyBorder="1" applyAlignment="1">
      <alignment horizontal="center" vertical="top"/>
    </xf>
    <xf numFmtId="0" fontId="10" fillId="5" borderId="1" xfId="0" applyFont="1" applyFill="1" applyBorder="1" applyAlignment="1">
      <alignment horizontal="left" vertical="top" wrapText="1"/>
    </xf>
    <xf numFmtId="0" fontId="10" fillId="5" borderId="1" xfId="0" applyFont="1" applyFill="1" applyBorder="1" applyAlignment="1">
      <alignment horizontal="right" vertical="top" wrapText="1"/>
    </xf>
    <xf numFmtId="4" fontId="10" fillId="5" borderId="1" xfId="0" applyNumberFormat="1" applyFont="1" applyFill="1" applyBorder="1" applyAlignment="1">
      <alignment horizontal="right" vertical="top" wrapText="1"/>
    </xf>
    <xf numFmtId="0" fontId="2" fillId="6" borderId="1" xfId="0" applyFont="1" applyFill="1" applyBorder="1" applyAlignment="1">
      <alignment horizontal="left" vertical="top" wrapText="1"/>
    </xf>
    <xf numFmtId="0" fontId="2" fillId="6" borderId="1" xfId="0" applyFont="1" applyFill="1" applyBorder="1" applyAlignment="1">
      <alignment horizontal="right" vertical="top" wrapText="1"/>
    </xf>
    <xf numFmtId="0" fontId="2" fillId="6" borderId="1" xfId="0" applyFont="1" applyFill="1" applyBorder="1" applyAlignment="1">
      <alignment horizontal="center" vertical="top" wrapText="1"/>
    </xf>
    <xf numFmtId="4" fontId="2" fillId="6" borderId="1" xfId="0" applyNumberFormat="1" applyFont="1" applyFill="1" applyBorder="1" applyAlignment="1">
      <alignment horizontal="right" vertical="top" wrapText="1"/>
    </xf>
    <xf numFmtId="0" fontId="4" fillId="2" borderId="30" xfId="0" applyFont="1" applyFill="1" applyBorder="1" applyAlignment="1">
      <alignment horizontal="center" vertical="top" wrapText="1"/>
    </xf>
    <xf numFmtId="0" fontId="2" fillId="6" borderId="8" xfId="0" applyFont="1" applyFill="1" applyBorder="1" applyAlignment="1">
      <alignment horizontal="left" vertical="top" wrapText="1"/>
    </xf>
    <xf numFmtId="0" fontId="2" fillId="6" borderId="8" xfId="0" applyFont="1" applyFill="1" applyBorder="1" applyAlignment="1">
      <alignment horizontal="right" vertical="top" wrapText="1"/>
    </xf>
    <xf numFmtId="0" fontId="2" fillId="6" borderId="8" xfId="0" applyFont="1" applyFill="1" applyBorder="1" applyAlignment="1">
      <alignment horizontal="center" vertical="top" wrapText="1"/>
    </xf>
    <xf numFmtId="4" fontId="2" fillId="6" borderId="8" xfId="0" applyNumberFormat="1" applyFont="1" applyFill="1" applyBorder="1" applyAlignment="1">
      <alignment horizontal="right" vertical="top" wrapText="1"/>
    </xf>
    <xf numFmtId="4" fontId="2" fillId="6" borderId="9" xfId="0" applyNumberFormat="1" applyFont="1" applyFill="1" applyBorder="1" applyAlignment="1">
      <alignment horizontal="right" vertical="top" wrapText="1"/>
    </xf>
    <xf numFmtId="0" fontId="2" fillId="7" borderId="22" xfId="0" applyFont="1" applyFill="1" applyBorder="1" applyAlignment="1">
      <alignment horizontal="left" vertical="top" wrapText="1"/>
    </xf>
    <xf numFmtId="0" fontId="2" fillId="7" borderId="23" xfId="0" applyFont="1" applyFill="1" applyBorder="1" applyAlignment="1">
      <alignment horizontal="left" vertical="top" wrapText="1"/>
    </xf>
    <xf numFmtId="0" fontId="0" fillId="7" borderId="16" xfId="0" applyFill="1" applyBorder="1" applyAlignment="1">
      <alignment horizontal="center" vertical="top"/>
    </xf>
    <xf numFmtId="0" fontId="0" fillId="7" borderId="12" xfId="0" applyFill="1" applyBorder="1" applyAlignment="1">
      <alignment horizontal="center" vertical="top"/>
    </xf>
    <xf numFmtId="10" fontId="0" fillId="7" borderId="17" xfId="1" applyNumberFormat="1" applyFont="1" applyFill="1" applyBorder="1" applyAlignment="1">
      <alignment horizontal="center" vertical="top"/>
    </xf>
    <xf numFmtId="0" fontId="2" fillId="8" borderId="22" xfId="0" applyFont="1" applyFill="1" applyBorder="1" applyAlignment="1">
      <alignment horizontal="left" vertical="top" wrapText="1"/>
    </xf>
    <xf numFmtId="0" fontId="2" fillId="8" borderId="23" xfId="0" applyFont="1" applyFill="1" applyBorder="1" applyAlignment="1">
      <alignment horizontal="left" vertical="top" wrapText="1"/>
    </xf>
    <xf numFmtId="0" fontId="0" fillId="8" borderId="16" xfId="0" applyFill="1" applyBorder="1" applyAlignment="1">
      <alignment horizontal="center" vertical="top"/>
    </xf>
    <xf numFmtId="0" fontId="0" fillId="8" borderId="12" xfId="0" applyFill="1" applyBorder="1" applyAlignment="1">
      <alignment horizontal="center" vertical="top"/>
    </xf>
    <xf numFmtId="4" fontId="2" fillId="8" borderId="24" xfId="0" applyNumberFormat="1" applyFont="1" applyFill="1" applyBorder="1" applyAlignment="1" applyProtection="1">
      <alignment horizontal="right" vertical="top" wrapText="1"/>
      <protection locked="0"/>
    </xf>
    <xf numFmtId="0" fontId="1" fillId="2" borderId="0" xfId="0" applyFont="1" applyFill="1" applyAlignment="1">
      <alignment horizontal="left" vertical="top" wrapText="1"/>
    </xf>
    <xf numFmtId="0" fontId="1" fillId="2" borderId="0" xfId="0" applyFont="1" applyFill="1" applyAlignment="1">
      <alignment vertical="top" wrapText="1"/>
    </xf>
    <xf numFmtId="0" fontId="3" fillId="2" borderId="0" xfId="0" applyFont="1" applyFill="1" applyAlignment="1">
      <alignment horizontal="left" vertical="top" wrapText="1"/>
    </xf>
    <xf numFmtId="0" fontId="3" fillId="2" borderId="19" xfId="0" applyFont="1" applyFill="1" applyBorder="1" applyAlignment="1">
      <alignment vertical="top" wrapText="1"/>
    </xf>
    <xf numFmtId="0" fontId="3" fillId="2" borderId="0" xfId="0" applyFont="1" applyFill="1" applyAlignment="1">
      <alignment vertical="top" wrapText="1"/>
    </xf>
    <xf numFmtId="0" fontId="1" fillId="2" borderId="5" xfId="0" applyFont="1" applyFill="1" applyBorder="1" applyAlignment="1">
      <alignment horizontal="left" vertical="top" wrapText="1"/>
    </xf>
    <xf numFmtId="0" fontId="1" fillId="2" borderId="3" xfId="0" applyFont="1" applyFill="1" applyBorder="1" applyAlignment="1">
      <alignment horizontal="right" vertical="top" wrapText="1"/>
    </xf>
    <xf numFmtId="0" fontId="1" fillId="2" borderId="3" xfId="0" applyFont="1" applyFill="1" applyBorder="1" applyAlignment="1">
      <alignment horizontal="left" vertical="top" wrapText="1"/>
    </xf>
    <xf numFmtId="0" fontId="1" fillId="2" borderId="3" xfId="0" applyFont="1" applyFill="1" applyBorder="1" applyAlignment="1">
      <alignment horizontal="center" vertical="top" wrapText="1"/>
    </xf>
    <xf numFmtId="0" fontId="1" fillId="2" borderId="6" xfId="0" applyFont="1" applyFill="1" applyBorder="1" applyAlignment="1">
      <alignment horizontal="right" vertical="top" wrapText="1"/>
    </xf>
    <xf numFmtId="0" fontId="1" fillId="2" borderId="13" xfId="0" applyFont="1" applyFill="1" applyBorder="1" applyAlignment="1">
      <alignment horizontal="left" vertical="top" wrapText="1"/>
    </xf>
    <xf numFmtId="0" fontId="1" fillId="2" borderId="14" xfId="0" applyFont="1" applyFill="1" applyBorder="1" applyAlignment="1">
      <alignment horizontal="center" vertical="top" wrapText="1"/>
    </xf>
    <xf numFmtId="0" fontId="1" fillId="2" borderId="14" xfId="0" applyFont="1" applyFill="1" applyBorder="1" applyAlignment="1">
      <alignment horizontal="right" vertical="top" wrapText="1"/>
    </xf>
    <xf numFmtId="4" fontId="2" fillId="7" borderId="24" xfId="0" applyNumberFormat="1" applyFont="1" applyFill="1" applyBorder="1" applyAlignment="1" applyProtection="1">
      <alignment horizontal="right" vertical="top" wrapText="1"/>
      <protection locked="0"/>
    </xf>
    <xf numFmtId="164" fontId="2" fillId="7" borderId="7" xfId="0" applyNumberFormat="1" applyFont="1" applyFill="1" applyBorder="1" applyAlignment="1">
      <alignment horizontal="right" vertical="top" wrapText="1"/>
    </xf>
    <xf numFmtId="164" fontId="2" fillId="8" borderId="7" xfId="0" applyNumberFormat="1" applyFont="1" applyFill="1" applyBorder="1" applyAlignment="1">
      <alignment horizontal="right" vertical="top" wrapText="1"/>
    </xf>
    <xf numFmtId="0" fontId="3" fillId="2" borderId="12" xfId="0" applyFont="1" applyFill="1" applyBorder="1" applyAlignment="1">
      <alignment horizontal="left" vertical="top" wrapText="1"/>
    </xf>
    <xf numFmtId="0" fontId="3" fillId="2" borderId="12" xfId="0" applyFont="1" applyFill="1" applyBorder="1" applyAlignment="1">
      <alignment horizontal="center" vertical="top" wrapText="1"/>
    </xf>
    <xf numFmtId="0" fontId="8" fillId="4" borderId="21" xfId="0" applyFont="1" applyFill="1" applyBorder="1" applyAlignment="1">
      <alignment horizontal="left" vertical="top" wrapText="1"/>
    </xf>
    <xf numFmtId="0" fontId="0" fillId="4" borderId="21" xfId="0" applyFill="1" applyBorder="1" applyAlignment="1">
      <alignment horizontal="left" vertical="top" wrapText="1"/>
    </xf>
    <xf numFmtId="0" fontId="1" fillId="2" borderId="2" xfId="0" applyFont="1" applyFill="1" applyBorder="1" applyAlignment="1" applyProtection="1">
      <alignment horizontal="center" wrapText="1"/>
      <protection locked="0"/>
    </xf>
    <xf numFmtId="0" fontId="0" fillId="0" borderId="2" xfId="0" applyBorder="1" applyProtection="1">
      <protection locked="0"/>
    </xf>
    <xf numFmtId="0" fontId="6" fillId="0" borderId="4" xfId="0" applyFont="1" applyBorder="1" applyAlignment="1">
      <alignment horizontal="center"/>
    </xf>
    <xf numFmtId="0" fontId="6" fillId="0" borderId="10" xfId="0" applyFont="1" applyBorder="1" applyAlignment="1">
      <alignment horizontal="center"/>
    </xf>
    <xf numFmtId="0" fontId="6" fillId="0" borderId="11" xfId="0" applyFont="1" applyBorder="1" applyAlignment="1">
      <alignment horizontal="center"/>
    </xf>
    <xf numFmtId="0" fontId="8" fillId="3" borderId="0" xfId="0" applyFont="1" applyFill="1" applyAlignment="1">
      <alignment horizontal="center"/>
    </xf>
    <xf numFmtId="0" fontId="0" fillId="3" borderId="0" xfId="0" applyFill="1" applyAlignment="1">
      <alignment horizontal="center"/>
    </xf>
    <xf numFmtId="0" fontId="11" fillId="0" borderId="4" xfId="0" applyFont="1" applyBorder="1" applyAlignment="1">
      <alignment horizontal="center" vertical="center"/>
    </xf>
    <xf numFmtId="0" fontId="11" fillId="0" borderId="10" xfId="0" applyFont="1" applyBorder="1" applyAlignment="1">
      <alignment horizontal="center" vertical="center"/>
    </xf>
    <xf numFmtId="0" fontId="11" fillId="0" borderId="11" xfId="0" applyFont="1" applyBorder="1" applyAlignment="1">
      <alignment horizontal="center" vertical="center"/>
    </xf>
    <xf numFmtId="0" fontId="1" fillId="2" borderId="2" xfId="0" applyFont="1" applyFill="1" applyBorder="1" applyAlignment="1">
      <alignment horizontal="center" wrapText="1"/>
    </xf>
    <xf numFmtId="0" fontId="0" fillId="0" borderId="2" xfId="0" applyBorder="1"/>
    <xf numFmtId="0" fontId="0" fillId="0" borderId="4" xfId="0" applyBorder="1" applyAlignment="1">
      <alignment horizontal="left" vertical="top" wrapText="1"/>
    </xf>
    <xf numFmtId="0" fontId="0" fillId="0" borderId="10" xfId="0" applyBorder="1" applyAlignment="1">
      <alignment horizontal="left" vertical="top" wrapText="1"/>
    </xf>
    <xf numFmtId="0" fontId="0" fillId="0" borderId="11" xfId="0" applyBorder="1" applyAlignment="1">
      <alignment horizontal="left" vertical="top" wrapText="1"/>
    </xf>
    <xf numFmtId="0" fontId="6" fillId="0" borderId="0" xfId="0" applyFont="1" applyAlignment="1" applyProtection="1">
      <alignment horizontal="center" wrapText="1"/>
      <protection locked="0"/>
    </xf>
    <xf numFmtId="164" fontId="7" fillId="0" borderId="0" xfId="0" applyNumberFormat="1" applyFont="1" applyAlignment="1">
      <alignment horizontal="right" vertical="top"/>
    </xf>
    <xf numFmtId="164" fontId="3" fillId="2" borderId="20" xfId="0" applyNumberFormat="1" applyFont="1" applyFill="1" applyBorder="1" applyAlignment="1">
      <alignment horizontal="right" vertical="top" wrapText="1"/>
    </xf>
    <xf numFmtId="164" fontId="3" fillId="2" borderId="25" xfId="0" applyNumberFormat="1" applyFont="1" applyFill="1" applyBorder="1" applyAlignment="1">
      <alignment horizontal="right" vertical="top" wrapText="1"/>
    </xf>
    <xf numFmtId="0" fontId="6" fillId="0" borderId="28" xfId="0" applyFont="1" applyBorder="1" applyAlignment="1">
      <alignment horizontal="center" vertical="center" wrapText="1"/>
    </xf>
    <xf numFmtId="0" fontId="6" fillId="0" borderId="29" xfId="0" applyFont="1" applyBorder="1" applyAlignment="1">
      <alignment horizontal="center" vertical="center" wrapText="1"/>
    </xf>
    <xf numFmtId="164" fontId="6" fillId="0" borderId="18" xfId="0" applyNumberFormat="1" applyFont="1" applyBorder="1" applyAlignment="1">
      <alignment horizontal="right" vertical="center"/>
    </xf>
    <xf numFmtId="164" fontId="6" fillId="0" borderId="26" xfId="0" applyNumberFormat="1" applyFont="1" applyBorder="1" applyAlignment="1">
      <alignment horizontal="right" vertical="center"/>
    </xf>
    <xf numFmtId="164" fontId="6" fillId="0" borderId="19" xfId="0" applyNumberFormat="1" applyFont="1" applyBorder="1" applyAlignment="1">
      <alignment horizontal="right" vertical="center"/>
    </xf>
    <xf numFmtId="164" fontId="6" fillId="0" borderId="27" xfId="0" applyNumberFormat="1" applyFont="1" applyBorder="1" applyAlignment="1">
      <alignment horizontal="right" vertical="center"/>
    </xf>
  </cellXfs>
  <cellStyles count="2">
    <cellStyle name="Normal" xfId="0" builtinId="0"/>
    <cellStyle name="Porcentagem" xfId="1" builtinId="5"/>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3</xdr:row>
      <xdr:rowOff>0</xdr:rowOff>
    </xdr:from>
    <xdr:ext cx="1333500" cy="704850"/>
    <xdr:pic>
      <xdr:nvPicPr>
        <xdr:cNvPr id="2" name="Imagem 1">
          <a:extLst>
            <a:ext uri="{FF2B5EF4-FFF2-40B4-BE49-F238E27FC236}">
              <a16:creationId xmlns:a16="http://schemas.microsoft.com/office/drawing/2014/main" id="{00000000-0008-0000-0000-000002000000}"/>
            </a:ext>
          </a:extLst>
        </xdr:cNvPr>
        <xdr:cNvPicPr>
          <a:picLocks noSelect="1" noChangeAspect="1" noMove="1"/>
        </xdr:cNvPicPr>
      </xdr:nvPicPr>
      <xdr:blipFill>
        <a:blip xmlns:r="http://schemas.openxmlformats.org/officeDocument/2006/relationships" r:embed="rId1"/>
        <a:stretch>
          <a:fillRect/>
        </a:stretch>
      </xdr:blipFill>
      <xdr:spPr>
        <a:xfrm>
          <a:off x="0" y="0"/>
          <a:ext cx="2336800" cy="2161540"/>
        </a:xfrm>
        <a:prstGeom prst="rect">
          <a:avLst/>
        </a:prstGeom>
      </xdr:spPr>
    </xdr:pic>
    <xdr:clientData/>
  </xdr:one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221"/>
  <sheetViews>
    <sheetView tabSelected="1" showOutlineSymbols="0" showWhiteSpace="0" view="pageBreakPreview" topLeftCell="E1" zoomScaleNormal="55" zoomScaleSheetLayoutView="100" workbookViewId="0">
      <pane ySplit="7" topLeftCell="A105" activePane="bottomLeft" state="frozen"/>
      <selection pane="bottomLeft" activeCell="O221" sqref="O221"/>
    </sheetView>
  </sheetViews>
  <sheetFormatPr defaultRowHeight="14.25" x14ac:dyDescent="0.2"/>
  <cols>
    <col min="1" max="2" width="10" customWidth="1"/>
    <col min="3" max="3" width="13.625" customWidth="1"/>
    <col min="4" max="4" width="60.625" customWidth="1"/>
    <col min="5" max="5" width="8.625" customWidth="1"/>
    <col min="6" max="8" width="13.125" customWidth="1"/>
    <col min="9" max="10" width="10" customWidth="1"/>
    <col min="11" max="11" width="13.625" customWidth="1"/>
    <col min="12" max="12" width="60.625" customWidth="1"/>
    <col min="13" max="13" width="8.625" customWidth="1"/>
    <col min="14" max="21" width="13.125" customWidth="1"/>
    <col min="22" max="22" width="15.625" customWidth="1"/>
    <col min="23" max="23" width="13.125" customWidth="1"/>
  </cols>
  <sheetData>
    <row r="1" spans="1:22" ht="45" customHeight="1" x14ac:dyDescent="0.2">
      <c r="M1" s="58" t="s">
        <v>0</v>
      </c>
      <c r="N1" s="59"/>
      <c r="O1" s="10" t="s">
        <v>1</v>
      </c>
    </row>
    <row r="2" spans="1:22" x14ac:dyDescent="0.2">
      <c r="I2" s="65" t="s">
        <v>2</v>
      </c>
      <c r="J2" s="66"/>
      <c r="K2" s="66"/>
      <c r="L2" s="66"/>
      <c r="M2" s="66"/>
      <c r="N2" s="66"/>
      <c r="O2" s="66"/>
      <c r="P2" s="66"/>
    </row>
    <row r="3" spans="1:22" ht="29.25" customHeight="1" x14ac:dyDescent="0.2">
      <c r="I3" s="67" t="s">
        <v>3</v>
      </c>
      <c r="J3" s="68"/>
      <c r="K3" s="68"/>
      <c r="L3" s="68"/>
      <c r="M3" s="68"/>
      <c r="N3" s="68"/>
      <c r="O3" s="68"/>
      <c r="P3" s="69"/>
    </row>
    <row r="4" spans="1:22" ht="15" x14ac:dyDescent="0.25">
      <c r="A4" s="40"/>
      <c r="B4" s="40"/>
      <c r="C4" s="40"/>
      <c r="D4" s="40" t="s">
        <v>4</v>
      </c>
      <c r="E4" s="41" t="s">
        <v>5</v>
      </c>
      <c r="F4" s="41"/>
      <c r="G4" s="41"/>
      <c r="H4" s="41"/>
      <c r="I4" s="11"/>
      <c r="J4" s="11"/>
      <c r="K4" s="11"/>
      <c r="L4" s="12" t="s">
        <v>4</v>
      </c>
      <c r="M4" s="13" t="s">
        <v>5</v>
      </c>
    </row>
    <row r="5" spans="1:22" ht="50.1" customHeight="1" x14ac:dyDescent="0.2">
      <c r="A5" s="42"/>
      <c r="B5" s="42"/>
      <c r="C5" s="42"/>
      <c r="D5" s="40" t="s">
        <v>6</v>
      </c>
      <c r="E5" s="43">
        <v>23.06</v>
      </c>
      <c r="F5" s="43"/>
      <c r="G5" s="44"/>
      <c r="H5" s="44"/>
      <c r="I5" s="9"/>
      <c r="J5" s="9"/>
      <c r="K5" s="9"/>
      <c r="L5" s="40" t="s">
        <v>6</v>
      </c>
      <c r="M5" s="8" t="s">
        <v>7</v>
      </c>
      <c r="N5" s="4"/>
      <c r="O5" s="4"/>
      <c r="P5" s="4"/>
    </row>
    <row r="6" spans="1:22" ht="15" x14ac:dyDescent="0.25">
      <c r="A6" s="70" t="s">
        <v>8</v>
      </c>
      <c r="B6" s="71"/>
      <c r="C6" s="71"/>
      <c r="D6" s="71"/>
      <c r="E6" s="71"/>
      <c r="F6" s="71"/>
      <c r="G6" s="71"/>
      <c r="H6" s="71"/>
      <c r="I6" s="60" t="s">
        <v>9</v>
      </c>
      <c r="J6" s="61"/>
      <c r="K6" s="61"/>
      <c r="L6" s="61"/>
      <c r="M6" s="61"/>
      <c r="N6" s="61"/>
      <c r="O6" s="61"/>
      <c r="P6" s="61"/>
      <c r="Q6" s="62" t="s">
        <v>10</v>
      </c>
      <c r="R6" s="63"/>
      <c r="S6" s="63"/>
      <c r="T6" s="63"/>
      <c r="U6" s="63"/>
      <c r="V6" s="64"/>
    </row>
    <row r="7" spans="1:22" ht="50.1" customHeight="1" x14ac:dyDescent="0.2">
      <c r="A7" s="45" t="s">
        <v>11</v>
      </c>
      <c r="B7" s="46" t="s">
        <v>12</v>
      </c>
      <c r="C7" s="47" t="s">
        <v>13</v>
      </c>
      <c r="D7" s="47" t="s">
        <v>14</v>
      </c>
      <c r="E7" s="48" t="s">
        <v>15</v>
      </c>
      <c r="F7" s="46" t="s">
        <v>16</v>
      </c>
      <c r="G7" s="46" t="s">
        <v>17</v>
      </c>
      <c r="H7" s="49" t="s">
        <v>18</v>
      </c>
      <c r="I7" s="45" t="s">
        <v>11</v>
      </c>
      <c r="J7" s="46" t="s">
        <v>12</v>
      </c>
      <c r="K7" s="47" t="s">
        <v>13</v>
      </c>
      <c r="L7" s="47" t="s">
        <v>14</v>
      </c>
      <c r="M7" s="48" t="s">
        <v>15</v>
      </c>
      <c r="N7" s="46" t="s">
        <v>16</v>
      </c>
      <c r="O7" s="46" t="s">
        <v>17</v>
      </c>
      <c r="P7" s="49" t="s">
        <v>18</v>
      </c>
      <c r="Q7" s="50" t="s">
        <v>14</v>
      </c>
      <c r="R7" s="51" t="s">
        <v>15</v>
      </c>
      <c r="S7" s="52" t="s">
        <v>16</v>
      </c>
      <c r="T7" s="52" t="s">
        <v>17</v>
      </c>
      <c r="U7" s="52" t="s">
        <v>18</v>
      </c>
      <c r="V7" s="2" t="s">
        <v>19</v>
      </c>
    </row>
    <row r="8" spans="1:22" ht="26.1" customHeight="1" x14ac:dyDescent="0.2">
      <c r="A8" s="17" t="s">
        <v>20</v>
      </c>
      <c r="B8" s="17"/>
      <c r="C8" s="17"/>
      <c r="D8" s="17" t="s">
        <v>21</v>
      </c>
      <c r="E8" s="17"/>
      <c r="F8" s="18"/>
      <c r="G8" s="17"/>
      <c r="H8" s="19"/>
      <c r="I8" s="30" t="str">
        <f>IF(A8="","",A8)</f>
        <v xml:space="preserve"> 1 </v>
      </c>
      <c r="J8" s="31" t="str">
        <f t="shared" ref="J8:N8" si="0">IF(B8="","",B8)</f>
        <v/>
      </c>
      <c r="K8" s="31" t="str">
        <f t="shared" si="0"/>
        <v/>
      </c>
      <c r="L8" s="31" t="str">
        <f t="shared" si="0"/>
        <v>SERVIÇOS TÉCNICOS</v>
      </c>
      <c r="M8" s="31" t="str">
        <f t="shared" si="0"/>
        <v/>
      </c>
      <c r="N8" s="31" t="str">
        <f t="shared" si="0"/>
        <v/>
      </c>
      <c r="O8" s="53"/>
      <c r="P8" s="54" t="str">
        <f>IF(N8="","",TRUNC(N8*O8,2))</f>
        <v/>
      </c>
      <c r="Q8" s="32" t="str">
        <f>IF(D8=L8,"OK","ERRO")</f>
        <v>OK</v>
      </c>
      <c r="R8" s="33" t="str">
        <f>IF(E8=M8,"OK","ERRO")</f>
        <v>OK</v>
      </c>
      <c r="S8" s="33" t="str">
        <f>IF(F8=N8,"OK","ERRO")</f>
        <v>OK</v>
      </c>
      <c r="T8" s="33" t="str">
        <f>IF(G8&gt;=O8,"OK","ERRO")</f>
        <v>OK</v>
      </c>
      <c r="U8" s="33" t="str">
        <f>IF(P8&lt;=H8,"OK","ERRO")</f>
        <v>OK</v>
      </c>
      <c r="V8" s="34" t="str">
        <f>IFERROR(P8/H8,"-")</f>
        <v>-</v>
      </c>
    </row>
    <row r="9" spans="1:22" ht="26.1" customHeight="1" x14ac:dyDescent="0.2">
      <c r="A9" s="17" t="s">
        <v>22</v>
      </c>
      <c r="B9" s="17"/>
      <c r="C9" s="17"/>
      <c r="D9" s="17" t="s">
        <v>23</v>
      </c>
      <c r="E9" s="17"/>
      <c r="F9" s="18"/>
      <c r="G9" s="17"/>
      <c r="H9" s="19"/>
      <c r="I9" s="30" t="str">
        <f t="shared" ref="I9:I72" si="1">IF(A9="","",A9)</f>
        <v xml:space="preserve"> 1.1 </v>
      </c>
      <c r="J9" s="31" t="str">
        <f t="shared" ref="J9:J72" si="2">IF(B9="","",B9)</f>
        <v/>
      </c>
      <c r="K9" s="31" t="str">
        <f t="shared" ref="K9:K72" si="3">IF(C9="","",C9)</f>
        <v/>
      </c>
      <c r="L9" s="31" t="str">
        <f t="shared" ref="L9:L72" si="4">IF(D9="","",D9)</f>
        <v>TESTES E ENSAIOS DE CONCRETO / CORPO DE PROVA</v>
      </c>
      <c r="M9" s="31" t="str">
        <f t="shared" ref="M9:M72" si="5">IF(E9="","",E9)</f>
        <v/>
      </c>
      <c r="N9" s="31" t="str">
        <f t="shared" ref="N9:N72" si="6">IF(F9="","",F9)</f>
        <v/>
      </c>
      <c r="O9" s="53"/>
      <c r="P9" s="54" t="str">
        <f t="shared" ref="P9:P72" si="7">IF(N9="","",TRUNC(N9*O9,2))</f>
        <v/>
      </c>
      <c r="Q9" s="32" t="str">
        <f t="shared" ref="Q9:Q72" si="8">IF(D9=L9,"OK","ERRO")</f>
        <v>OK</v>
      </c>
      <c r="R9" s="33" t="str">
        <f t="shared" ref="R9:R72" si="9">IF(E9=M9,"OK","ERRO")</f>
        <v>OK</v>
      </c>
      <c r="S9" s="33" t="str">
        <f t="shared" ref="S9:S72" si="10">IF(F9=N9,"OK","ERRO")</f>
        <v>OK</v>
      </c>
      <c r="T9" s="33" t="str">
        <f t="shared" ref="T9:T72" si="11">IF(G9&gt;=O9,"OK","ERRO")</f>
        <v>OK</v>
      </c>
      <c r="U9" s="33" t="str">
        <f t="shared" ref="U9:U72" si="12">IF(P9&lt;=H9,"OK","ERRO")</f>
        <v>OK</v>
      </c>
      <c r="V9" s="34" t="str">
        <f t="shared" ref="V9:V72" si="13">IFERROR(P9/H9,"-")</f>
        <v>-</v>
      </c>
    </row>
    <row r="10" spans="1:22" ht="26.1" customHeight="1" x14ac:dyDescent="0.2">
      <c r="A10" s="20" t="s">
        <v>24</v>
      </c>
      <c r="B10" s="21" t="s">
        <v>25</v>
      </c>
      <c r="C10" s="20" t="s">
        <v>26</v>
      </c>
      <c r="D10" s="20" t="s">
        <v>27</v>
      </c>
      <c r="E10" s="22" t="s">
        <v>28</v>
      </c>
      <c r="F10" s="21">
        <v>8</v>
      </c>
      <c r="G10" s="23">
        <v>121.14</v>
      </c>
      <c r="H10" s="23">
        <v>969.12</v>
      </c>
      <c r="I10" s="35" t="str">
        <f t="shared" si="1"/>
        <v xml:space="preserve"> 1.1.1 </v>
      </c>
      <c r="J10" s="36" t="str">
        <f t="shared" si="2"/>
        <v xml:space="preserve"> ED-49546 </v>
      </c>
      <c r="K10" s="36" t="str">
        <f t="shared" si="3"/>
        <v>SETOP</v>
      </c>
      <c r="L10" s="36" t="str">
        <f t="shared" si="4"/>
        <v>ENSAIO DE RESISTENCIA A COMPRESSAO SIMPLES - CONCRETO</v>
      </c>
      <c r="M10" s="36" t="str">
        <f t="shared" si="5"/>
        <v>U</v>
      </c>
      <c r="N10" s="36">
        <f t="shared" si="6"/>
        <v>8</v>
      </c>
      <c r="O10" s="39"/>
      <c r="P10" s="55">
        <f t="shared" si="7"/>
        <v>0</v>
      </c>
      <c r="Q10" s="37" t="str">
        <f t="shared" si="8"/>
        <v>OK</v>
      </c>
      <c r="R10" s="38" t="str">
        <f t="shared" si="9"/>
        <v>OK</v>
      </c>
      <c r="S10" s="38" t="str">
        <f t="shared" si="10"/>
        <v>OK</v>
      </c>
      <c r="T10" s="38" t="str">
        <f t="shared" si="11"/>
        <v>OK</v>
      </c>
      <c r="U10" s="15" t="str">
        <f t="shared" si="12"/>
        <v>OK</v>
      </c>
      <c r="V10" s="16">
        <f t="shared" si="13"/>
        <v>0</v>
      </c>
    </row>
    <row r="11" spans="1:22" ht="26.1" customHeight="1" x14ac:dyDescent="0.2">
      <c r="A11" s="17" t="s">
        <v>29</v>
      </c>
      <c r="B11" s="17"/>
      <c r="C11" s="17"/>
      <c r="D11" s="17" t="s">
        <v>30</v>
      </c>
      <c r="E11" s="17"/>
      <c r="F11" s="18"/>
      <c r="G11" s="17"/>
      <c r="H11" s="19"/>
      <c r="I11" s="30" t="str">
        <f t="shared" si="1"/>
        <v xml:space="preserve"> 2 </v>
      </c>
      <c r="J11" s="31" t="str">
        <f t="shared" si="2"/>
        <v/>
      </c>
      <c r="K11" s="31" t="str">
        <f t="shared" si="3"/>
        <v/>
      </c>
      <c r="L11" s="31" t="str">
        <f t="shared" si="4"/>
        <v>ADMINISTRAÇÃO LOCAL</v>
      </c>
      <c r="M11" s="31" t="str">
        <f t="shared" si="5"/>
        <v/>
      </c>
      <c r="N11" s="31" t="str">
        <f t="shared" si="6"/>
        <v/>
      </c>
      <c r="O11" s="53"/>
      <c r="P11" s="54" t="str">
        <f t="shared" si="7"/>
        <v/>
      </c>
      <c r="Q11" s="32" t="str">
        <f t="shared" si="8"/>
        <v>OK</v>
      </c>
      <c r="R11" s="33" t="str">
        <f t="shared" si="9"/>
        <v>OK</v>
      </c>
      <c r="S11" s="33" t="str">
        <f t="shared" si="10"/>
        <v>OK</v>
      </c>
      <c r="T11" s="33" t="str">
        <f t="shared" si="11"/>
        <v>OK</v>
      </c>
      <c r="U11" s="33" t="str">
        <f t="shared" si="12"/>
        <v>OK</v>
      </c>
      <c r="V11" s="34" t="str">
        <f t="shared" si="13"/>
        <v>-</v>
      </c>
    </row>
    <row r="12" spans="1:22" ht="26.1" customHeight="1" x14ac:dyDescent="0.2">
      <c r="A12" s="17" t="s">
        <v>31</v>
      </c>
      <c r="B12" s="17"/>
      <c r="C12" s="17"/>
      <c r="D12" s="17" t="s">
        <v>32</v>
      </c>
      <c r="E12" s="17"/>
      <c r="F12" s="18"/>
      <c r="G12" s="17"/>
      <c r="H12" s="19"/>
      <c r="I12" s="30" t="str">
        <f t="shared" si="1"/>
        <v xml:space="preserve"> 2.1 </v>
      </c>
      <c r="J12" s="31" t="str">
        <f t="shared" si="2"/>
        <v/>
      </c>
      <c r="K12" s="31" t="str">
        <f t="shared" si="3"/>
        <v/>
      </c>
      <c r="L12" s="31" t="str">
        <f t="shared" si="4"/>
        <v>ADMINISTRAÇÃO LOCAL UBERLÂNDIA</v>
      </c>
      <c r="M12" s="31" t="str">
        <f t="shared" si="5"/>
        <v/>
      </c>
      <c r="N12" s="31" t="str">
        <f t="shared" si="6"/>
        <v/>
      </c>
      <c r="O12" s="53"/>
      <c r="P12" s="54" t="str">
        <f t="shared" si="7"/>
        <v/>
      </c>
      <c r="Q12" s="32" t="str">
        <f t="shared" si="8"/>
        <v>OK</v>
      </c>
      <c r="R12" s="33" t="str">
        <f t="shared" si="9"/>
        <v>OK</v>
      </c>
      <c r="S12" s="33" t="str">
        <f t="shared" si="10"/>
        <v>OK</v>
      </c>
      <c r="T12" s="33" t="str">
        <f t="shared" si="11"/>
        <v>OK</v>
      </c>
      <c r="U12" s="33" t="str">
        <f t="shared" si="12"/>
        <v>OK</v>
      </c>
      <c r="V12" s="34" t="str">
        <f t="shared" si="13"/>
        <v>-</v>
      </c>
    </row>
    <row r="13" spans="1:22" ht="26.1" customHeight="1" x14ac:dyDescent="0.2">
      <c r="A13" s="20" t="s">
        <v>33</v>
      </c>
      <c r="B13" s="21" t="s">
        <v>34</v>
      </c>
      <c r="C13" s="20" t="s">
        <v>35</v>
      </c>
      <c r="D13" s="20" t="s">
        <v>36</v>
      </c>
      <c r="E13" s="22" t="s">
        <v>37</v>
      </c>
      <c r="F13" s="21">
        <v>1</v>
      </c>
      <c r="G13" s="23">
        <v>57189.59</v>
      </c>
      <c r="H13" s="23">
        <v>57189.59</v>
      </c>
      <c r="I13" s="35" t="str">
        <f t="shared" si="1"/>
        <v xml:space="preserve"> 2.1.1 </v>
      </c>
      <c r="J13" s="36" t="str">
        <f t="shared" si="2"/>
        <v xml:space="preserve"> SESC-ADM-16 </v>
      </c>
      <c r="K13" s="36" t="str">
        <f t="shared" si="3"/>
        <v>Próprio</v>
      </c>
      <c r="L13" s="36" t="str">
        <f t="shared" si="4"/>
        <v>ADMINISTRAÇÃO LOCAL SESC UBERLÂNDIA</v>
      </c>
      <c r="M13" s="36" t="str">
        <f t="shared" si="5"/>
        <v>UN</v>
      </c>
      <c r="N13" s="36">
        <f t="shared" si="6"/>
        <v>1</v>
      </c>
      <c r="O13" s="39"/>
      <c r="P13" s="55">
        <f t="shared" si="7"/>
        <v>0</v>
      </c>
      <c r="Q13" s="37" t="str">
        <f t="shared" si="8"/>
        <v>OK</v>
      </c>
      <c r="R13" s="38" t="str">
        <f t="shared" si="9"/>
        <v>OK</v>
      </c>
      <c r="S13" s="38" t="str">
        <f t="shared" si="10"/>
        <v>OK</v>
      </c>
      <c r="T13" s="38" t="str">
        <f t="shared" si="11"/>
        <v>OK</v>
      </c>
      <c r="U13" s="38" t="str">
        <f t="shared" si="12"/>
        <v>OK</v>
      </c>
      <c r="V13" s="16">
        <f t="shared" si="13"/>
        <v>0</v>
      </c>
    </row>
    <row r="14" spans="1:22" ht="26.1" customHeight="1" x14ac:dyDescent="0.2">
      <c r="A14" s="17" t="s">
        <v>38</v>
      </c>
      <c r="B14" s="17"/>
      <c r="C14" s="17"/>
      <c r="D14" s="17" t="s">
        <v>39</v>
      </c>
      <c r="E14" s="17"/>
      <c r="F14" s="18"/>
      <c r="G14" s="17"/>
      <c r="H14" s="19"/>
      <c r="I14" s="30" t="str">
        <f t="shared" si="1"/>
        <v xml:space="preserve"> 3 </v>
      </c>
      <c r="J14" s="31" t="str">
        <f t="shared" si="2"/>
        <v/>
      </c>
      <c r="K14" s="31" t="str">
        <f t="shared" si="3"/>
        <v/>
      </c>
      <c r="L14" s="31" t="str">
        <f t="shared" si="4"/>
        <v>INSTALAÇÕES PROVISÓRIAS E CANTEIRO DE OBRAS</v>
      </c>
      <c r="M14" s="31" t="str">
        <f t="shared" si="5"/>
        <v/>
      </c>
      <c r="N14" s="31" t="str">
        <f t="shared" si="6"/>
        <v/>
      </c>
      <c r="O14" s="53"/>
      <c r="P14" s="54" t="str">
        <f t="shared" si="7"/>
        <v/>
      </c>
      <c r="Q14" s="32" t="str">
        <f t="shared" si="8"/>
        <v>OK</v>
      </c>
      <c r="R14" s="33" t="str">
        <f t="shared" si="9"/>
        <v>OK</v>
      </c>
      <c r="S14" s="33" t="str">
        <f t="shared" si="10"/>
        <v>OK</v>
      </c>
      <c r="T14" s="33" t="str">
        <f t="shared" si="11"/>
        <v>OK</v>
      </c>
      <c r="U14" s="33" t="str">
        <f t="shared" si="12"/>
        <v>OK</v>
      </c>
      <c r="V14" s="34" t="str">
        <f t="shared" si="13"/>
        <v>-</v>
      </c>
    </row>
    <row r="15" spans="1:22" ht="26.1" customHeight="1" x14ac:dyDescent="0.2">
      <c r="A15" s="17" t="s">
        <v>40</v>
      </c>
      <c r="B15" s="17"/>
      <c r="C15" s="17"/>
      <c r="D15" s="17" t="s">
        <v>41</v>
      </c>
      <c r="E15" s="17"/>
      <c r="F15" s="18"/>
      <c r="G15" s="17"/>
      <c r="H15" s="19"/>
      <c r="I15" s="35" t="str">
        <f t="shared" si="1"/>
        <v xml:space="preserve"> 3.1 </v>
      </c>
      <c r="J15" s="36" t="str">
        <f t="shared" si="2"/>
        <v/>
      </c>
      <c r="K15" s="36" t="str">
        <f t="shared" si="3"/>
        <v/>
      </c>
      <c r="L15" s="36" t="str">
        <f t="shared" si="4"/>
        <v>PLACA DE IDENTIFICAÇÃO DE OBRA</v>
      </c>
      <c r="M15" s="36" t="str">
        <f t="shared" si="5"/>
        <v/>
      </c>
      <c r="N15" s="36" t="str">
        <f t="shared" si="6"/>
        <v/>
      </c>
      <c r="O15" s="39"/>
      <c r="P15" s="55" t="str">
        <f t="shared" si="7"/>
        <v/>
      </c>
      <c r="Q15" s="37" t="str">
        <f t="shared" si="8"/>
        <v>OK</v>
      </c>
      <c r="R15" s="38" t="str">
        <f t="shared" si="9"/>
        <v>OK</v>
      </c>
      <c r="S15" s="38" t="str">
        <f t="shared" si="10"/>
        <v>OK</v>
      </c>
      <c r="T15" s="38" t="str">
        <f t="shared" si="11"/>
        <v>OK</v>
      </c>
      <c r="U15" s="38" t="str">
        <f t="shared" si="12"/>
        <v>OK</v>
      </c>
      <c r="V15" s="16" t="str">
        <f t="shared" si="13"/>
        <v>-</v>
      </c>
    </row>
    <row r="16" spans="1:22" ht="26.1" customHeight="1" x14ac:dyDescent="0.2">
      <c r="A16" s="20" t="s">
        <v>42</v>
      </c>
      <c r="B16" s="21" t="s">
        <v>43</v>
      </c>
      <c r="C16" s="20" t="s">
        <v>44</v>
      </c>
      <c r="D16" s="20" t="s">
        <v>45</v>
      </c>
      <c r="E16" s="22" t="s">
        <v>46</v>
      </c>
      <c r="F16" s="21">
        <v>1</v>
      </c>
      <c r="G16" s="23">
        <v>373.89</v>
      </c>
      <c r="H16" s="23">
        <v>373.89</v>
      </c>
      <c r="I16" s="35" t="str">
        <f t="shared" si="1"/>
        <v xml:space="preserve"> 3.1.1 </v>
      </c>
      <c r="J16" s="36" t="str">
        <f t="shared" si="2"/>
        <v xml:space="preserve"> 103689 </v>
      </c>
      <c r="K16" s="36" t="str">
        <f t="shared" si="3"/>
        <v>SINAPI</v>
      </c>
      <c r="L16" s="36" t="str">
        <f t="shared" si="4"/>
        <v>FORNECIMENTO E INSTALAÇÃO DE PLACA DE OBRA COM CHAPA GALVANIZADA E ESTRUTURA DE MADEIRA. AF_03/2022_PS</v>
      </c>
      <c r="M16" s="36" t="str">
        <f t="shared" si="5"/>
        <v>m²</v>
      </c>
      <c r="N16" s="36">
        <f t="shared" si="6"/>
        <v>1</v>
      </c>
      <c r="O16" s="39"/>
      <c r="P16" s="55">
        <f t="shared" si="7"/>
        <v>0</v>
      </c>
      <c r="Q16" s="37" t="str">
        <f t="shared" si="8"/>
        <v>OK</v>
      </c>
      <c r="R16" s="38" t="str">
        <f t="shared" si="9"/>
        <v>OK</v>
      </c>
      <c r="S16" s="38" t="str">
        <f t="shared" si="10"/>
        <v>OK</v>
      </c>
      <c r="T16" s="38" t="str">
        <f t="shared" si="11"/>
        <v>OK</v>
      </c>
      <c r="U16" s="38" t="str">
        <f t="shared" si="12"/>
        <v>OK</v>
      </c>
      <c r="V16" s="16">
        <f t="shared" si="13"/>
        <v>0</v>
      </c>
    </row>
    <row r="17" spans="1:22" ht="26.1" customHeight="1" x14ac:dyDescent="0.2">
      <c r="A17" s="17" t="s">
        <v>47</v>
      </c>
      <c r="B17" s="17"/>
      <c r="C17" s="17"/>
      <c r="D17" s="17" t="s">
        <v>48</v>
      </c>
      <c r="E17" s="17"/>
      <c r="F17" s="18"/>
      <c r="G17" s="17"/>
      <c r="H17" s="19"/>
      <c r="I17" s="30" t="str">
        <f t="shared" si="1"/>
        <v xml:space="preserve"> 3.2 </v>
      </c>
      <c r="J17" s="31" t="str">
        <f t="shared" si="2"/>
        <v/>
      </c>
      <c r="K17" s="31" t="str">
        <f t="shared" si="3"/>
        <v/>
      </c>
      <c r="L17" s="31" t="str">
        <f t="shared" si="4"/>
        <v>MOBILIZAÇÃO E DESMOBILIZAÇÃO</v>
      </c>
      <c r="M17" s="31" t="str">
        <f t="shared" si="5"/>
        <v/>
      </c>
      <c r="N17" s="31" t="str">
        <f t="shared" si="6"/>
        <v/>
      </c>
      <c r="O17" s="53"/>
      <c r="P17" s="54" t="str">
        <f t="shared" si="7"/>
        <v/>
      </c>
      <c r="Q17" s="32" t="str">
        <f t="shared" si="8"/>
        <v>OK</v>
      </c>
      <c r="R17" s="33" t="str">
        <f t="shared" si="9"/>
        <v>OK</v>
      </c>
      <c r="S17" s="33" t="str">
        <f t="shared" si="10"/>
        <v>OK</v>
      </c>
      <c r="T17" s="33" t="str">
        <f t="shared" si="11"/>
        <v>OK</v>
      </c>
      <c r="U17" s="33" t="str">
        <f t="shared" si="12"/>
        <v>OK</v>
      </c>
      <c r="V17" s="34" t="str">
        <f t="shared" si="13"/>
        <v>-</v>
      </c>
    </row>
    <row r="18" spans="1:22" ht="26.1" customHeight="1" x14ac:dyDescent="0.2">
      <c r="A18" s="20" t="s">
        <v>49</v>
      </c>
      <c r="B18" s="21" t="s">
        <v>50</v>
      </c>
      <c r="C18" s="20" t="s">
        <v>35</v>
      </c>
      <c r="D18" s="20" t="s">
        <v>51</v>
      </c>
      <c r="E18" s="22" t="s">
        <v>52</v>
      </c>
      <c r="F18" s="21">
        <v>1</v>
      </c>
      <c r="G18" s="23">
        <v>1064.7</v>
      </c>
      <c r="H18" s="23">
        <v>1064.7</v>
      </c>
      <c r="I18" s="35" t="str">
        <f t="shared" si="1"/>
        <v xml:space="preserve"> 3.2.1 </v>
      </c>
      <c r="J18" s="36" t="str">
        <f t="shared" si="2"/>
        <v xml:space="preserve"> SESC-MOB-005 </v>
      </c>
      <c r="K18" s="36" t="str">
        <f t="shared" si="3"/>
        <v>Próprio</v>
      </c>
      <c r="L18" s="36" t="str">
        <f t="shared" si="4"/>
        <v>MOBILIZAÇÃO E DESMOBILIZAÇÃO DE OBRA EM CENTRO URBANO OU REGIÃO LIMÍTROFE COM VALOR ATÉ O VALOR DE 1.000.000,00</v>
      </c>
      <c r="M18" s="36" t="str">
        <f t="shared" si="5"/>
        <v>%</v>
      </c>
      <c r="N18" s="36">
        <f t="shared" si="6"/>
        <v>1</v>
      </c>
      <c r="O18" s="39"/>
      <c r="P18" s="55">
        <f t="shared" si="7"/>
        <v>0</v>
      </c>
      <c r="Q18" s="37" t="str">
        <f t="shared" si="8"/>
        <v>OK</v>
      </c>
      <c r="R18" s="38" t="str">
        <f t="shared" si="9"/>
        <v>OK</v>
      </c>
      <c r="S18" s="38" t="str">
        <f t="shared" si="10"/>
        <v>OK</v>
      </c>
      <c r="T18" s="38" t="str">
        <f t="shared" si="11"/>
        <v>OK</v>
      </c>
      <c r="U18" s="38" t="str">
        <f t="shared" si="12"/>
        <v>OK</v>
      </c>
      <c r="V18" s="16">
        <f t="shared" si="13"/>
        <v>0</v>
      </c>
    </row>
    <row r="19" spans="1:22" ht="26.1" customHeight="1" x14ac:dyDescent="0.2">
      <c r="A19" s="20" t="s">
        <v>53</v>
      </c>
      <c r="B19" s="21" t="s">
        <v>54</v>
      </c>
      <c r="C19" s="20" t="s">
        <v>55</v>
      </c>
      <c r="D19" s="20" t="s">
        <v>56</v>
      </c>
      <c r="E19" s="22" t="s">
        <v>37</v>
      </c>
      <c r="F19" s="21">
        <v>1</v>
      </c>
      <c r="G19" s="23">
        <v>738.36</v>
      </c>
      <c r="H19" s="23">
        <v>738.36</v>
      </c>
      <c r="I19" s="35" t="str">
        <f t="shared" si="1"/>
        <v xml:space="preserve"> 3.2.2 </v>
      </c>
      <c r="J19" s="36" t="str">
        <f t="shared" si="2"/>
        <v xml:space="preserve"> 01.09.01 </v>
      </c>
      <c r="K19" s="36" t="str">
        <f t="shared" si="3"/>
        <v>SUDECAP</v>
      </c>
      <c r="L19" s="36" t="str">
        <f t="shared" si="4"/>
        <v>MOBILIZACAO DE CONTAINER</v>
      </c>
      <c r="M19" s="36" t="str">
        <f t="shared" si="5"/>
        <v>UN</v>
      </c>
      <c r="N19" s="36">
        <f t="shared" si="6"/>
        <v>1</v>
      </c>
      <c r="O19" s="39"/>
      <c r="P19" s="55">
        <f t="shared" si="7"/>
        <v>0</v>
      </c>
      <c r="Q19" s="37" t="str">
        <f t="shared" si="8"/>
        <v>OK</v>
      </c>
      <c r="R19" s="38" t="str">
        <f t="shared" si="9"/>
        <v>OK</v>
      </c>
      <c r="S19" s="38" t="str">
        <f t="shared" si="10"/>
        <v>OK</v>
      </c>
      <c r="T19" s="38" t="str">
        <f t="shared" si="11"/>
        <v>OK</v>
      </c>
      <c r="U19" s="38" t="str">
        <f t="shared" si="12"/>
        <v>OK</v>
      </c>
      <c r="V19" s="16">
        <f t="shared" si="13"/>
        <v>0</v>
      </c>
    </row>
    <row r="20" spans="1:22" ht="26.1" customHeight="1" x14ac:dyDescent="0.2">
      <c r="A20" s="20" t="s">
        <v>57</v>
      </c>
      <c r="B20" s="21" t="s">
        <v>58</v>
      </c>
      <c r="C20" s="20" t="s">
        <v>55</v>
      </c>
      <c r="D20" s="20" t="s">
        <v>59</v>
      </c>
      <c r="E20" s="22" t="s">
        <v>37</v>
      </c>
      <c r="F20" s="21">
        <v>1</v>
      </c>
      <c r="G20" s="23">
        <v>738.36</v>
      </c>
      <c r="H20" s="23">
        <v>738.36</v>
      </c>
      <c r="I20" s="35" t="str">
        <f t="shared" si="1"/>
        <v xml:space="preserve"> 3.2.3 </v>
      </c>
      <c r="J20" s="36" t="str">
        <f t="shared" si="2"/>
        <v xml:space="preserve"> 01.09.11 </v>
      </c>
      <c r="K20" s="36" t="str">
        <f t="shared" si="3"/>
        <v>SUDECAP</v>
      </c>
      <c r="L20" s="36" t="str">
        <f t="shared" si="4"/>
        <v>DESMOBILIZAÇÃO DE CONTAINER</v>
      </c>
      <c r="M20" s="36" t="str">
        <f t="shared" si="5"/>
        <v>UN</v>
      </c>
      <c r="N20" s="36">
        <f t="shared" si="6"/>
        <v>1</v>
      </c>
      <c r="O20" s="39"/>
      <c r="P20" s="55">
        <f t="shared" si="7"/>
        <v>0</v>
      </c>
      <c r="Q20" s="37" t="str">
        <f t="shared" si="8"/>
        <v>OK</v>
      </c>
      <c r="R20" s="38" t="str">
        <f t="shared" si="9"/>
        <v>OK</v>
      </c>
      <c r="S20" s="38" t="str">
        <f t="shared" si="10"/>
        <v>OK</v>
      </c>
      <c r="T20" s="38" t="str">
        <f t="shared" si="11"/>
        <v>OK</v>
      </c>
      <c r="U20" s="38" t="str">
        <f t="shared" si="12"/>
        <v>OK</v>
      </c>
      <c r="V20" s="16">
        <f t="shared" si="13"/>
        <v>0</v>
      </c>
    </row>
    <row r="21" spans="1:22" ht="26.1" customHeight="1" x14ac:dyDescent="0.2">
      <c r="A21" s="17" t="s">
        <v>60</v>
      </c>
      <c r="B21" s="17"/>
      <c r="C21" s="17"/>
      <c r="D21" s="17" t="s">
        <v>61</v>
      </c>
      <c r="E21" s="17"/>
      <c r="F21" s="18"/>
      <c r="G21" s="17"/>
      <c r="H21" s="19"/>
      <c r="I21" s="30" t="str">
        <f t="shared" si="1"/>
        <v xml:space="preserve"> 3.3 </v>
      </c>
      <c r="J21" s="31" t="str">
        <f t="shared" si="2"/>
        <v/>
      </c>
      <c r="K21" s="31" t="str">
        <f t="shared" si="3"/>
        <v/>
      </c>
      <c r="L21" s="31" t="str">
        <f t="shared" si="4"/>
        <v>TAPUMES / CERCAS E FECHAMENTOS</v>
      </c>
      <c r="M21" s="31" t="str">
        <f t="shared" si="5"/>
        <v/>
      </c>
      <c r="N21" s="31" t="str">
        <f t="shared" si="6"/>
        <v/>
      </c>
      <c r="O21" s="53"/>
      <c r="P21" s="54" t="str">
        <f t="shared" si="7"/>
        <v/>
      </c>
      <c r="Q21" s="32" t="str">
        <f t="shared" si="8"/>
        <v>OK</v>
      </c>
      <c r="R21" s="33" t="str">
        <f t="shared" si="9"/>
        <v>OK</v>
      </c>
      <c r="S21" s="33" t="str">
        <f t="shared" si="10"/>
        <v>OK</v>
      </c>
      <c r="T21" s="33" t="str">
        <f t="shared" si="11"/>
        <v>OK</v>
      </c>
      <c r="U21" s="33" t="str">
        <f t="shared" si="12"/>
        <v>OK</v>
      </c>
      <c r="V21" s="34" t="str">
        <f t="shared" si="13"/>
        <v>-</v>
      </c>
    </row>
    <row r="22" spans="1:22" ht="26.1" customHeight="1" x14ac:dyDescent="0.2">
      <c r="A22" s="20" t="s">
        <v>62</v>
      </c>
      <c r="B22" s="21" t="s">
        <v>63</v>
      </c>
      <c r="C22" s="20" t="s">
        <v>44</v>
      </c>
      <c r="D22" s="20" t="s">
        <v>64</v>
      </c>
      <c r="E22" s="22" t="s">
        <v>46</v>
      </c>
      <c r="F22" s="21">
        <v>25.59</v>
      </c>
      <c r="G22" s="23">
        <v>233.37</v>
      </c>
      <c r="H22" s="23">
        <v>5971.93</v>
      </c>
      <c r="I22" s="35" t="str">
        <f t="shared" si="1"/>
        <v xml:space="preserve"> 3.3.1 </v>
      </c>
      <c r="J22" s="36" t="str">
        <f t="shared" si="2"/>
        <v xml:space="preserve"> 98458 </v>
      </c>
      <c r="K22" s="36" t="str">
        <f t="shared" si="3"/>
        <v>SINAPI</v>
      </c>
      <c r="L22" s="36" t="str">
        <f t="shared" si="4"/>
        <v>TAPUME COM COMPENSADO DE MADEIRA. AF_05/2018</v>
      </c>
      <c r="M22" s="36" t="str">
        <f t="shared" si="5"/>
        <v>m²</v>
      </c>
      <c r="N22" s="36">
        <f t="shared" si="6"/>
        <v>25.59</v>
      </c>
      <c r="O22" s="39"/>
      <c r="P22" s="55">
        <f t="shared" si="7"/>
        <v>0</v>
      </c>
      <c r="Q22" s="37" t="str">
        <f t="shared" si="8"/>
        <v>OK</v>
      </c>
      <c r="R22" s="38" t="str">
        <f t="shared" si="9"/>
        <v>OK</v>
      </c>
      <c r="S22" s="38" t="str">
        <f t="shared" si="10"/>
        <v>OK</v>
      </c>
      <c r="T22" s="38" t="str">
        <f t="shared" si="11"/>
        <v>OK</v>
      </c>
      <c r="U22" s="38" t="str">
        <f t="shared" si="12"/>
        <v>OK</v>
      </c>
      <c r="V22" s="16">
        <f t="shared" si="13"/>
        <v>0</v>
      </c>
    </row>
    <row r="23" spans="1:22" ht="26.1" customHeight="1" x14ac:dyDescent="0.2">
      <c r="A23" s="17" t="s">
        <v>65</v>
      </c>
      <c r="B23" s="17"/>
      <c r="C23" s="17"/>
      <c r="D23" s="17" t="s">
        <v>66</v>
      </c>
      <c r="E23" s="17"/>
      <c r="F23" s="18"/>
      <c r="G23" s="17"/>
      <c r="H23" s="19"/>
      <c r="I23" s="30" t="str">
        <f t="shared" si="1"/>
        <v xml:space="preserve"> 3.4 </v>
      </c>
      <c r="J23" s="31" t="str">
        <f t="shared" si="2"/>
        <v/>
      </c>
      <c r="K23" s="31" t="str">
        <f t="shared" si="3"/>
        <v/>
      </c>
      <c r="L23" s="31" t="str">
        <f t="shared" si="4"/>
        <v>CONTAINER PARA REFEITÓRIO</v>
      </c>
      <c r="M23" s="31" t="str">
        <f t="shared" si="5"/>
        <v/>
      </c>
      <c r="N23" s="31" t="str">
        <f t="shared" si="6"/>
        <v/>
      </c>
      <c r="O23" s="53"/>
      <c r="P23" s="54" t="str">
        <f t="shared" si="7"/>
        <v/>
      </c>
      <c r="Q23" s="32" t="str">
        <f t="shared" si="8"/>
        <v>OK</v>
      </c>
      <c r="R23" s="33" t="str">
        <f t="shared" si="9"/>
        <v>OK</v>
      </c>
      <c r="S23" s="33" t="str">
        <f t="shared" si="10"/>
        <v>OK</v>
      </c>
      <c r="T23" s="33" t="str">
        <f t="shared" si="11"/>
        <v>OK</v>
      </c>
      <c r="U23" s="33" t="str">
        <f t="shared" si="12"/>
        <v>OK</v>
      </c>
      <c r="V23" s="34" t="str">
        <f t="shared" si="13"/>
        <v>-</v>
      </c>
    </row>
    <row r="24" spans="1:22" ht="26.1" customHeight="1" x14ac:dyDescent="0.2">
      <c r="A24" s="20" t="s">
        <v>67</v>
      </c>
      <c r="B24" s="21" t="s">
        <v>68</v>
      </c>
      <c r="C24" s="20" t="s">
        <v>35</v>
      </c>
      <c r="D24" s="20" t="s">
        <v>69</v>
      </c>
      <c r="E24" s="22" t="s">
        <v>37</v>
      </c>
      <c r="F24" s="21">
        <v>1</v>
      </c>
      <c r="G24" s="23">
        <v>2234.46</v>
      </c>
      <c r="H24" s="23">
        <v>2234.46</v>
      </c>
      <c r="I24" s="35" t="str">
        <f t="shared" si="1"/>
        <v xml:space="preserve"> 3.4.1 </v>
      </c>
      <c r="J24" s="36" t="str">
        <f t="shared" si="2"/>
        <v xml:space="preserve"> SESC-CAN-067 </v>
      </c>
      <c r="K24" s="36" t="str">
        <f t="shared" si="3"/>
        <v>Próprio</v>
      </c>
      <c r="L24" s="36" t="str">
        <f t="shared" si="4"/>
        <v>FORNECIMENTO E INSTALAÇÃO DE REFEITÓRIO E TAPUME, SEM EQUIPAMENTOS</v>
      </c>
      <c r="M24" s="36" t="str">
        <f t="shared" si="5"/>
        <v>UN</v>
      </c>
      <c r="N24" s="36">
        <f t="shared" si="6"/>
        <v>1</v>
      </c>
      <c r="O24" s="39"/>
      <c r="P24" s="55">
        <f t="shared" si="7"/>
        <v>0</v>
      </c>
      <c r="Q24" s="37" t="str">
        <f t="shared" si="8"/>
        <v>OK</v>
      </c>
      <c r="R24" s="38" t="str">
        <f t="shared" si="9"/>
        <v>OK</v>
      </c>
      <c r="S24" s="38" t="str">
        <f t="shared" si="10"/>
        <v>OK</v>
      </c>
      <c r="T24" s="38" t="str">
        <f t="shared" si="11"/>
        <v>OK</v>
      </c>
      <c r="U24" s="38" t="str">
        <f t="shared" si="12"/>
        <v>OK</v>
      </c>
      <c r="V24" s="16">
        <f t="shared" si="13"/>
        <v>0</v>
      </c>
    </row>
    <row r="25" spans="1:22" ht="26.1" customHeight="1" x14ac:dyDescent="0.2">
      <c r="A25" s="20" t="s">
        <v>70</v>
      </c>
      <c r="B25" s="21" t="s">
        <v>71</v>
      </c>
      <c r="C25" s="20" t="s">
        <v>35</v>
      </c>
      <c r="D25" s="20" t="s">
        <v>72</v>
      </c>
      <c r="E25" s="22" t="s">
        <v>37</v>
      </c>
      <c r="F25" s="21">
        <v>1</v>
      </c>
      <c r="G25" s="23">
        <v>295.49</v>
      </c>
      <c r="H25" s="23">
        <v>295.49</v>
      </c>
      <c r="I25" s="35" t="str">
        <f t="shared" si="1"/>
        <v xml:space="preserve"> 3.4.2 </v>
      </c>
      <c r="J25" s="36" t="str">
        <f t="shared" si="2"/>
        <v xml:space="preserve"> SESC-CAN-040 </v>
      </c>
      <c r="K25" s="36" t="str">
        <f t="shared" si="3"/>
        <v>Próprio</v>
      </c>
      <c r="L25" s="36" t="str">
        <f t="shared" si="4"/>
        <v>INSTALAÇÕES PARA CONTAINER REFEITORIO</v>
      </c>
      <c r="M25" s="36" t="str">
        <f t="shared" si="5"/>
        <v>UN</v>
      </c>
      <c r="N25" s="36">
        <f t="shared" si="6"/>
        <v>1</v>
      </c>
      <c r="O25" s="39"/>
      <c r="P25" s="55">
        <f t="shared" si="7"/>
        <v>0</v>
      </c>
      <c r="Q25" s="37" t="str">
        <f t="shared" si="8"/>
        <v>OK</v>
      </c>
      <c r="R25" s="38" t="str">
        <f t="shared" si="9"/>
        <v>OK</v>
      </c>
      <c r="S25" s="38" t="str">
        <f t="shared" si="10"/>
        <v>OK</v>
      </c>
      <c r="T25" s="38" t="str">
        <f t="shared" si="11"/>
        <v>OK</v>
      </c>
      <c r="U25" s="38" t="str">
        <f t="shared" si="12"/>
        <v>OK</v>
      </c>
      <c r="V25" s="16">
        <f t="shared" si="13"/>
        <v>0</v>
      </c>
    </row>
    <row r="26" spans="1:22" ht="26.1" customHeight="1" x14ac:dyDescent="0.2">
      <c r="A26" s="17" t="s">
        <v>73</v>
      </c>
      <c r="B26" s="17"/>
      <c r="C26" s="17"/>
      <c r="D26" s="17" t="s">
        <v>74</v>
      </c>
      <c r="E26" s="17"/>
      <c r="F26" s="18"/>
      <c r="G26" s="17"/>
      <c r="H26" s="19"/>
      <c r="I26" s="30" t="str">
        <f t="shared" si="1"/>
        <v xml:space="preserve"> 3.5 </v>
      </c>
      <c r="J26" s="31" t="str">
        <f t="shared" si="2"/>
        <v/>
      </c>
      <c r="K26" s="31" t="str">
        <f t="shared" si="3"/>
        <v/>
      </c>
      <c r="L26" s="31" t="str">
        <f t="shared" si="4"/>
        <v>INSTALAÇÕES PARA CONTAINER (INFRAESTRTURA)</v>
      </c>
      <c r="M26" s="31" t="str">
        <f t="shared" si="5"/>
        <v/>
      </c>
      <c r="N26" s="31" t="str">
        <f t="shared" si="6"/>
        <v/>
      </c>
      <c r="O26" s="53"/>
      <c r="P26" s="54" t="str">
        <f t="shared" si="7"/>
        <v/>
      </c>
      <c r="Q26" s="32" t="str">
        <f t="shared" si="8"/>
        <v>OK</v>
      </c>
      <c r="R26" s="33" t="str">
        <f t="shared" si="9"/>
        <v>OK</v>
      </c>
      <c r="S26" s="33" t="str">
        <f t="shared" si="10"/>
        <v>OK</v>
      </c>
      <c r="T26" s="33" t="str">
        <f t="shared" si="11"/>
        <v>OK</v>
      </c>
      <c r="U26" s="33" t="str">
        <f t="shared" si="12"/>
        <v>OK</v>
      </c>
      <c r="V26" s="34" t="str">
        <f t="shared" si="13"/>
        <v>-</v>
      </c>
    </row>
    <row r="27" spans="1:22" ht="26.1" customHeight="1" x14ac:dyDescent="0.2">
      <c r="A27" s="20" t="s">
        <v>75</v>
      </c>
      <c r="B27" s="21" t="s">
        <v>76</v>
      </c>
      <c r="C27" s="20" t="s">
        <v>44</v>
      </c>
      <c r="D27" s="20" t="s">
        <v>77</v>
      </c>
      <c r="E27" s="22" t="s">
        <v>78</v>
      </c>
      <c r="F27" s="21">
        <v>24.2</v>
      </c>
      <c r="G27" s="23">
        <v>13.41</v>
      </c>
      <c r="H27" s="23">
        <v>324.52</v>
      </c>
      <c r="I27" s="35" t="str">
        <f t="shared" si="1"/>
        <v xml:space="preserve"> 3.5.1 </v>
      </c>
      <c r="J27" s="36" t="str">
        <f t="shared" si="2"/>
        <v xml:space="preserve"> 91863 </v>
      </c>
      <c r="K27" s="36" t="str">
        <f t="shared" si="3"/>
        <v>SINAPI</v>
      </c>
      <c r="L27" s="36" t="str">
        <f t="shared" si="4"/>
        <v>ELETRODUTO RÍGIDO ROSCÁVEL, PVC, DN 25 MM (3/4"), PARA CIRCUITOS TERMINAIS, INSTALADO EM FORRO - FORNECIMENTO E INSTALAÇÃO. AF_03/2023</v>
      </c>
      <c r="M27" s="36" t="str">
        <f t="shared" si="5"/>
        <v>M</v>
      </c>
      <c r="N27" s="36">
        <f t="shared" si="6"/>
        <v>24.2</v>
      </c>
      <c r="O27" s="39"/>
      <c r="P27" s="55">
        <f t="shared" si="7"/>
        <v>0</v>
      </c>
      <c r="Q27" s="37" t="str">
        <f t="shared" si="8"/>
        <v>OK</v>
      </c>
      <c r="R27" s="38" t="str">
        <f t="shared" si="9"/>
        <v>OK</v>
      </c>
      <c r="S27" s="38" t="str">
        <f t="shared" si="10"/>
        <v>OK</v>
      </c>
      <c r="T27" s="38" t="str">
        <f t="shared" si="11"/>
        <v>OK</v>
      </c>
      <c r="U27" s="38" t="str">
        <f t="shared" si="12"/>
        <v>OK</v>
      </c>
      <c r="V27" s="16">
        <f t="shared" si="13"/>
        <v>0</v>
      </c>
    </row>
    <row r="28" spans="1:22" ht="26.1" customHeight="1" x14ac:dyDescent="0.2">
      <c r="A28" s="20" t="s">
        <v>79</v>
      </c>
      <c r="B28" s="21" t="s">
        <v>80</v>
      </c>
      <c r="C28" s="20" t="s">
        <v>44</v>
      </c>
      <c r="D28" s="20" t="s">
        <v>81</v>
      </c>
      <c r="E28" s="22" t="s">
        <v>78</v>
      </c>
      <c r="F28" s="21">
        <v>28.2</v>
      </c>
      <c r="G28" s="23">
        <v>10.97</v>
      </c>
      <c r="H28" s="23">
        <v>309.35000000000002</v>
      </c>
      <c r="I28" s="35" t="str">
        <f t="shared" si="1"/>
        <v xml:space="preserve"> 3.5.2 </v>
      </c>
      <c r="J28" s="36" t="str">
        <f t="shared" si="2"/>
        <v xml:space="preserve"> 91854 </v>
      </c>
      <c r="K28" s="36" t="str">
        <f t="shared" si="3"/>
        <v>SINAPI</v>
      </c>
      <c r="L28" s="36" t="str">
        <f t="shared" si="4"/>
        <v>ELETRODUTO FLEXÍVEL CORRUGADO, PVC, DN 25 MM (3/4"), PARA CIRCUITOS TERMINAIS, INSTALADO EM PAREDE - FORNECIMENTO E INSTALAÇÃO. AF_03/2023</v>
      </c>
      <c r="M28" s="36" t="str">
        <f t="shared" si="5"/>
        <v>M</v>
      </c>
      <c r="N28" s="36">
        <f t="shared" si="6"/>
        <v>28.2</v>
      </c>
      <c r="O28" s="39"/>
      <c r="P28" s="55">
        <f t="shared" si="7"/>
        <v>0</v>
      </c>
      <c r="Q28" s="37" t="str">
        <f t="shared" si="8"/>
        <v>OK</v>
      </c>
      <c r="R28" s="38" t="str">
        <f t="shared" si="9"/>
        <v>OK</v>
      </c>
      <c r="S28" s="38" t="str">
        <f t="shared" si="10"/>
        <v>OK</v>
      </c>
      <c r="T28" s="38" t="str">
        <f t="shared" si="11"/>
        <v>OK</v>
      </c>
      <c r="U28" s="38" t="str">
        <f t="shared" si="12"/>
        <v>OK</v>
      </c>
      <c r="V28" s="16">
        <f t="shared" si="13"/>
        <v>0</v>
      </c>
    </row>
    <row r="29" spans="1:22" ht="26.1" customHeight="1" x14ac:dyDescent="0.2">
      <c r="A29" s="20" t="s">
        <v>82</v>
      </c>
      <c r="B29" s="21" t="s">
        <v>83</v>
      </c>
      <c r="C29" s="20" t="s">
        <v>44</v>
      </c>
      <c r="D29" s="20" t="s">
        <v>84</v>
      </c>
      <c r="E29" s="22" t="s">
        <v>78</v>
      </c>
      <c r="F29" s="21">
        <v>72.599999999999994</v>
      </c>
      <c r="G29" s="23">
        <v>4.8099999999999996</v>
      </c>
      <c r="H29" s="23">
        <v>349.2</v>
      </c>
      <c r="I29" s="35" t="str">
        <f t="shared" si="1"/>
        <v xml:space="preserve"> 3.5.3 </v>
      </c>
      <c r="J29" s="36" t="str">
        <f t="shared" si="2"/>
        <v xml:space="preserve"> 91926 </v>
      </c>
      <c r="K29" s="36" t="str">
        <f t="shared" si="3"/>
        <v>SINAPI</v>
      </c>
      <c r="L29" s="36" t="str">
        <f t="shared" si="4"/>
        <v>CABO DE COBRE FLEXÍVEL ISOLADO, 2,5 MM², ANTI-CHAMA 450/750 V, PARA CIRCUITOS TERMINAIS - FORNECIMENTO E INSTALAÇÃO. AF_03/2023</v>
      </c>
      <c r="M29" s="36" t="str">
        <f t="shared" si="5"/>
        <v>M</v>
      </c>
      <c r="N29" s="36">
        <f t="shared" si="6"/>
        <v>72.599999999999994</v>
      </c>
      <c r="O29" s="39"/>
      <c r="P29" s="55">
        <f t="shared" si="7"/>
        <v>0</v>
      </c>
      <c r="Q29" s="37" t="str">
        <f t="shared" si="8"/>
        <v>OK</v>
      </c>
      <c r="R29" s="38" t="str">
        <f t="shared" si="9"/>
        <v>OK</v>
      </c>
      <c r="S29" s="38" t="str">
        <f t="shared" si="10"/>
        <v>OK</v>
      </c>
      <c r="T29" s="38" t="str">
        <f t="shared" si="11"/>
        <v>OK</v>
      </c>
      <c r="U29" s="38" t="str">
        <f t="shared" si="12"/>
        <v>OK</v>
      </c>
      <c r="V29" s="16">
        <f t="shared" si="13"/>
        <v>0</v>
      </c>
    </row>
    <row r="30" spans="1:22" ht="26.1" customHeight="1" x14ac:dyDescent="0.2">
      <c r="A30" s="20" t="s">
        <v>85</v>
      </c>
      <c r="B30" s="21" t="s">
        <v>86</v>
      </c>
      <c r="C30" s="20" t="s">
        <v>44</v>
      </c>
      <c r="D30" s="20" t="s">
        <v>87</v>
      </c>
      <c r="E30" s="22" t="s">
        <v>78</v>
      </c>
      <c r="F30" s="21">
        <v>30</v>
      </c>
      <c r="G30" s="23">
        <v>7.46</v>
      </c>
      <c r="H30" s="23">
        <v>223.8</v>
      </c>
      <c r="I30" s="35" t="str">
        <f t="shared" si="1"/>
        <v xml:space="preserve"> 3.5.4 </v>
      </c>
      <c r="J30" s="36" t="str">
        <f t="shared" si="2"/>
        <v xml:space="preserve"> 91928 </v>
      </c>
      <c r="K30" s="36" t="str">
        <f t="shared" si="3"/>
        <v>SINAPI</v>
      </c>
      <c r="L30" s="36" t="str">
        <f t="shared" si="4"/>
        <v>CABO DE COBRE FLEXÍVEL ISOLADO, 4 MM², ANTI-CHAMA 450/750 V, PARA CIRCUITOS TERMINAIS - FORNECIMENTO E INSTALAÇÃO. AF_03/2023</v>
      </c>
      <c r="M30" s="36" t="str">
        <f t="shared" si="5"/>
        <v>M</v>
      </c>
      <c r="N30" s="36">
        <f t="shared" si="6"/>
        <v>30</v>
      </c>
      <c r="O30" s="39"/>
      <c r="P30" s="55">
        <f t="shared" si="7"/>
        <v>0</v>
      </c>
      <c r="Q30" s="37" t="str">
        <f t="shared" si="8"/>
        <v>OK</v>
      </c>
      <c r="R30" s="38" t="str">
        <f t="shared" si="9"/>
        <v>OK</v>
      </c>
      <c r="S30" s="38" t="str">
        <f t="shared" si="10"/>
        <v>OK</v>
      </c>
      <c r="T30" s="38" t="str">
        <f t="shared" si="11"/>
        <v>OK</v>
      </c>
      <c r="U30" s="38" t="str">
        <f t="shared" si="12"/>
        <v>OK</v>
      </c>
      <c r="V30" s="16">
        <f t="shared" si="13"/>
        <v>0</v>
      </c>
    </row>
    <row r="31" spans="1:22" ht="26.1" customHeight="1" x14ac:dyDescent="0.2">
      <c r="A31" s="20" t="s">
        <v>88</v>
      </c>
      <c r="B31" s="21" t="s">
        <v>89</v>
      </c>
      <c r="C31" s="20" t="s">
        <v>44</v>
      </c>
      <c r="D31" s="20" t="s">
        <v>90</v>
      </c>
      <c r="E31" s="22" t="s">
        <v>37</v>
      </c>
      <c r="F31" s="21">
        <v>1</v>
      </c>
      <c r="G31" s="23">
        <v>123.24</v>
      </c>
      <c r="H31" s="23">
        <v>123.24</v>
      </c>
      <c r="I31" s="35" t="str">
        <f t="shared" si="1"/>
        <v xml:space="preserve"> 3.5.5 </v>
      </c>
      <c r="J31" s="36" t="str">
        <f t="shared" si="2"/>
        <v xml:space="preserve"> 93663 </v>
      </c>
      <c r="K31" s="36" t="str">
        <f t="shared" si="3"/>
        <v>SINAPI</v>
      </c>
      <c r="L31" s="36" t="str">
        <f t="shared" si="4"/>
        <v>DISJUNTOR BIPOLAR TIPO DIN, CORRENTE NOMINAL DE 25A - FORNECIMENTO E INSTALAÇÃO. AF_10/2020</v>
      </c>
      <c r="M31" s="36" t="str">
        <f t="shared" si="5"/>
        <v>UN</v>
      </c>
      <c r="N31" s="36">
        <f t="shared" si="6"/>
        <v>1</v>
      </c>
      <c r="O31" s="39"/>
      <c r="P31" s="55">
        <f t="shared" si="7"/>
        <v>0</v>
      </c>
      <c r="Q31" s="37" t="str">
        <f t="shared" si="8"/>
        <v>OK</v>
      </c>
      <c r="R31" s="38" t="str">
        <f t="shared" si="9"/>
        <v>OK</v>
      </c>
      <c r="S31" s="38" t="str">
        <f t="shared" si="10"/>
        <v>OK</v>
      </c>
      <c r="T31" s="38" t="str">
        <f t="shared" si="11"/>
        <v>OK</v>
      </c>
      <c r="U31" s="38" t="str">
        <f t="shared" si="12"/>
        <v>OK</v>
      </c>
      <c r="V31" s="16">
        <f t="shared" si="13"/>
        <v>0</v>
      </c>
    </row>
    <row r="32" spans="1:22" ht="26.1" customHeight="1" x14ac:dyDescent="0.2">
      <c r="A32" s="20" t="s">
        <v>91</v>
      </c>
      <c r="B32" s="21" t="s">
        <v>92</v>
      </c>
      <c r="C32" s="20" t="s">
        <v>44</v>
      </c>
      <c r="D32" s="20" t="s">
        <v>93</v>
      </c>
      <c r="E32" s="22" t="s">
        <v>37</v>
      </c>
      <c r="F32" s="21">
        <v>1</v>
      </c>
      <c r="G32" s="23">
        <v>23.62</v>
      </c>
      <c r="H32" s="23">
        <v>23.62</v>
      </c>
      <c r="I32" s="35" t="str">
        <f t="shared" si="1"/>
        <v xml:space="preserve"> 3.5.6 </v>
      </c>
      <c r="J32" s="36" t="str">
        <f t="shared" si="2"/>
        <v xml:space="preserve"> 93654 </v>
      </c>
      <c r="K32" s="36" t="str">
        <f t="shared" si="3"/>
        <v>SINAPI</v>
      </c>
      <c r="L32" s="36" t="str">
        <f t="shared" si="4"/>
        <v>DISJUNTOR MONOPOLAR TIPO DIN, CORRENTE NOMINAL DE 16A - FORNECIMENTO E INSTALAÇÃO. AF_10/2020</v>
      </c>
      <c r="M32" s="36" t="str">
        <f t="shared" si="5"/>
        <v>UN</v>
      </c>
      <c r="N32" s="36">
        <f t="shared" si="6"/>
        <v>1</v>
      </c>
      <c r="O32" s="39"/>
      <c r="P32" s="55">
        <f t="shared" si="7"/>
        <v>0</v>
      </c>
      <c r="Q32" s="37" t="str">
        <f t="shared" si="8"/>
        <v>OK</v>
      </c>
      <c r="R32" s="38" t="str">
        <f t="shared" si="9"/>
        <v>OK</v>
      </c>
      <c r="S32" s="38" t="str">
        <f t="shared" si="10"/>
        <v>OK</v>
      </c>
      <c r="T32" s="38" t="str">
        <f t="shared" si="11"/>
        <v>OK</v>
      </c>
      <c r="U32" s="38" t="str">
        <f t="shared" si="12"/>
        <v>OK</v>
      </c>
      <c r="V32" s="16">
        <f t="shared" si="13"/>
        <v>0</v>
      </c>
    </row>
    <row r="33" spans="1:22" ht="26.1" customHeight="1" x14ac:dyDescent="0.2">
      <c r="A33" s="20" t="s">
        <v>94</v>
      </c>
      <c r="B33" s="21" t="s">
        <v>95</v>
      </c>
      <c r="C33" s="20" t="s">
        <v>44</v>
      </c>
      <c r="D33" s="20" t="s">
        <v>96</v>
      </c>
      <c r="E33" s="22" t="s">
        <v>78</v>
      </c>
      <c r="F33" s="21">
        <v>14</v>
      </c>
      <c r="G33" s="23">
        <v>51.79</v>
      </c>
      <c r="H33" s="23">
        <v>725.06</v>
      </c>
      <c r="I33" s="35" t="str">
        <f t="shared" si="1"/>
        <v xml:space="preserve"> 3.5.7 </v>
      </c>
      <c r="J33" s="36" t="str">
        <f t="shared" si="2"/>
        <v xml:space="preserve"> 91785 </v>
      </c>
      <c r="K33" s="36" t="str">
        <f t="shared" si="3"/>
        <v>SINAPI</v>
      </c>
      <c r="L33" s="36" t="str">
        <f t="shared" si="4"/>
        <v>(COMPOSIÇÃO REPRESENTATIVA) DO SERVIÇO DE INSTALAÇÃO DE TUBOS DE PVC, SOLDÁVEL, ÁGUA FRIA, DN 25 MM (INSTALADO EM RAMAL, SUB-RAMAL, RAMAL DE DISTRIBUIÇÃO OU PRUMADA), INCLUSIVE CONEXÕES, CORTES E FIXAÇÕES, PARA PRÉDIOS. AF_10/2015</v>
      </c>
      <c r="M33" s="36" t="str">
        <f t="shared" si="5"/>
        <v>M</v>
      </c>
      <c r="N33" s="36">
        <f t="shared" si="6"/>
        <v>14</v>
      </c>
      <c r="O33" s="39"/>
      <c r="P33" s="55">
        <f t="shared" si="7"/>
        <v>0</v>
      </c>
      <c r="Q33" s="37" t="str">
        <f t="shared" si="8"/>
        <v>OK</v>
      </c>
      <c r="R33" s="38" t="str">
        <f t="shared" si="9"/>
        <v>OK</v>
      </c>
      <c r="S33" s="38" t="str">
        <f t="shared" si="10"/>
        <v>OK</v>
      </c>
      <c r="T33" s="38" t="str">
        <f t="shared" si="11"/>
        <v>OK</v>
      </c>
      <c r="U33" s="38" t="str">
        <f t="shared" si="12"/>
        <v>OK</v>
      </c>
      <c r="V33" s="16">
        <f t="shared" si="13"/>
        <v>0</v>
      </c>
    </row>
    <row r="34" spans="1:22" ht="26.1" customHeight="1" x14ac:dyDescent="0.2">
      <c r="A34" s="20" t="s">
        <v>97</v>
      </c>
      <c r="B34" s="21" t="s">
        <v>98</v>
      </c>
      <c r="C34" s="20" t="s">
        <v>44</v>
      </c>
      <c r="D34" s="20" t="s">
        <v>99</v>
      </c>
      <c r="E34" s="22" t="s">
        <v>37</v>
      </c>
      <c r="F34" s="21">
        <v>1</v>
      </c>
      <c r="G34" s="23">
        <v>104.84</v>
      </c>
      <c r="H34" s="23">
        <v>104.84</v>
      </c>
      <c r="I34" s="35" t="str">
        <f t="shared" si="1"/>
        <v xml:space="preserve"> 3.5.8 </v>
      </c>
      <c r="J34" s="36" t="str">
        <f t="shared" si="2"/>
        <v xml:space="preserve"> 100860 </v>
      </c>
      <c r="K34" s="36" t="str">
        <f t="shared" si="3"/>
        <v>SINAPI</v>
      </c>
      <c r="L34" s="36" t="str">
        <f t="shared" si="4"/>
        <v>CHUVEIRO ELÉTRICO COMUM CORPO PLÁSTICO, TIPO DUCHA  FORNECIMENTO E INSTALAÇÃO. AF_01/2020</v>
      </c>
      <c r="M34" s="36" t="str">
        <f t="shared" si="5"/>
        <v>UN</v>
      </c>
      <c r="N34" s="36">
        <f t="shared" si="6"/>
        <v>1</v>
      </c>
      <c r="O34" s="39"/>
      <c r="P34" s="55">
        <f t="shared" si="7"/>
        <v>0</v>
      </c>
      <c r="Q34" s="37" t="str">
        <f t="shared" si="8"/>
        <v>OK</v>
      </c>
      <c r="R34" s="38" t="str">
        <f t="shared" si="9"/>
        <v>OK</v>
      </c>
      <c r="S34" s="38" t="str">
        <f t="shared" si="10"/>
        <v>OK</v>
      </c>
      <c r="T34" s="38" t="str">
        <f t="shared" si="11"/>
        <v>OK</v>
      </c>
      <c r="U34" s="38" t="str">
        <f t="shared" si="12"/>
        <v>OK</v>
      </c>
      <c r="V34" s="16">
        <f t="shared" si="13"/>
        <v>0</v>
      </c>
    </row>
    <row r="35" spans="1:22" ht="26.1" customHeight="1" x14ac:dyDescent="0.2">
      <c r="A35" s="17" t="s">
        <v>100</v>
      </c>
      <c r="B35" s="17"/>
      <c r="C35" s="17"/>
      <c r="D35" s="17" t="s">
        <v>101</v>
      </c>
      <c r="E35" s="17"/>
      <c r="F35" s="18"/>
      <c r="G35" s="17"/>
      <c r="H35" s="19"/>
      <c r="I35" s="30" t="str">
        <f t="shared" si="1"/>
        <v xml:space="preserve"> 4 </v>
      </c>
      <c r="J35" s="31" t="str">
        <f t="shared" si="2"/>
        <v/>
      </c>
      <c r="K35" s="31" t="str">
        <f t="shared" si="3"/>
        <v/>
      </c>
      <c r="L35" s="31" t="str">
        <f t="shared" si="4"/>
        <v>SERVIÇOS PRELIMINARES / INFRAESTRUTURA</v>
      </c>
      <c r="M35" s="31" t="str">
        <f t="shared" si="5"/>
        <v/>
      </c>
      <c r="N35" s="31" t="str">
        <f t="shared" si="6"/>
        <v/>
      </c>
      <c r="O35" s="53"/>
      <c r="P35" s="54" t="str">
        <f t="shared" si="7"/>
        <v/>
      </c>
      <c r="Q35" s="32" t="str">
        <f t="shared" si="8"/>
        <v>OK</v>
      </c>
      <c r="R35" s="33" t="str">
        <f t="shared" si="9"/>
        <v>OK</v>
      </c>
      <c r="S35" s="33" t="str">
        <f t="shared" si="10"/>
        <v>OK</v>
      </c>
      <c r="T35" s="33" t="str">
        <f t="shared" si="11"/>
        <v>OK</v>
      </c>
      <c r="U35" s="33" t="str">
        <f t="shared" si="12"/>
        <v>OK</v>
      </c>
      <c r="V35" s="34" t="str">
        <f t="shared" si="13"/>
        <v>-</v>
      </c>
    </row>
    <row r="36" spans="1:22" ht="26.1" customHeight="1" x14ac:dyDescent="0.2">
      <c r="A36" s="17" t="s">
        <v>102</v>
      </c>
      <c r="B36" s="17"/>
      <c r="C36" s="17"/>
      <c r="D36" s="17" t="s">
        <v>103</v>
      </c>
      <c r="E36" s="17"/>
      <c r="F36" s="18"/>
      <c r="G36" s="17"/>
      <c r="H36" s="19"/>
      <c r="I36" s="30" t="str">
        <f t="shared" si="1"/>
        <v xml:space="preserve"> 4.1 </v>
      </c>
      <c r="J36" s="31" t="str">
        <f t="shared" si="2"/>
        <v/>
      </c>
      <c r="K36" s="31" t="str">
        <f t="shared" si="3"/>
        <v/>
      </c>
      <c r="L36" s="31" t="str">
        <f t="shared" si="4"/>
        <v>LOCAÇÃO DE OBRA</v>
      </c>
      <c r="M36" s="31" t="str">
        <f t="shared" si="5"/>
        <v/>
      </c>
      <c r="N36" s="31" t="str">
        <f t="shared" si="6"/>
        <v/>
      </c>
      <c r="O36" s="53"/>
      <c r="P36" s="54" t="str">
        <f t="shared" si="7"/>
        <v/>
      </c>
      <c r="Q36" s="32" t="str">
        <f t="shared" si="8"/>
        <v>OK</v>
      </c>
      <c r="R36" s="33" t="str">
        <f t="shared" si="9"/>
        <v>OK</v>
      </c>
      <c r="S36" s="33" t="str">
        <f t="shared" si="10"/>
        <v>OK</v>
      </c>
      <c r="T36" s="33" t="str">
        <f t="shared" si="11"/>
        <v>OK</v>
      </c>
      <c r="U36" s="33" t="str">
        <f t="shared" si="12"/>
        <v>OK</v>
      </c>
      <c r="V36" s="34" t="str">
        <f t="shared" si="13"/>
        <v>-</v>
      </c>
    </row>
    <row r="37" spans="1:22" ht="26.1" customHeight="1" x14ac:dyDescent="0.2">
      <c r="A37" s="20" t="s">
        <v>104</v>
      </c>
      <c r="B37" s="21" t="s">
        <v>105</v>
      </c>
      <c r="C37" s="20" t="s">
        <v>44</v>
      </c>
      <c r="D37" s="20" t="s">
        <v>106</v>
      </c>
      <c r="E37" s="22" t="s">
        <v>78</v>
      </c>
      <c r="F37" s="21">
        <v>19.739999999999998</v>
      </c>
      <c r="G37" s="23">
        <v>79.64</v>
      </c>
      <c r="H37" s="23">
        <v>1572.09</v>
      </c>
      <c r="I37" s="35" t="str">
        <f t="shared" si="1"/>
        <v xml:space="preserve"> 4.1.1 </v>
      </c>
      <c r="J37" s="36" t="str">
        <f t="shared" si="2"/>
        <v xml:space="preserve"> 99059 </v>
      </c>
      <c r="K37" s="36" t="str">
        <f t="shared" si="3"/>
        <v>SINAPI</v>
      </c>
      <c r="L37" s="36" t="str">
        <f t="shared" si="4"/>
        <v>LOCACAO CONVENCIONAL DE OBRA, UTILIZANDO GABARITO DE TÁBUAS CORRIDAS PONTALETADAS A CADA 2,00M -  2 UTILIZAÇÕES. AF_10/2018</v>
      </c>
      <c r="M37" s="36" t="str">
        <f t="shared" si="5"/>
        <v>M</v>
      </c>
      <c r="N37" s="36">
        <f t="shared" si="6"/>
        <v>19.739999999999998</v>
      </c>
      <c r="O37" s="39"/>
      <c r="P37" s="55">
        <f t="shared" si="7"/>
        <v>0</v>
      </c>
      <c r="Q37" s="37" t="str">
        <f t="shared" si="8"/>
        <v>OK</v>
      </c>
      <c r="R37" s="38" t="str">
        <f t="shared" si="9"/>
        <v>OK</v>
      </c>
      <c r="S37" s="38" t="str">
        <f t="shared" si="10"/>
        <v>OK</v>
      </c>
      <c r="T37" s="38" t="str">
        <f t="shared" si="11"/>
        <v>OK</v>
      </c>
      <c r="U37" s="38" t="str">
        <f t="shared" si="12"/>
        <v>OK</v>
      </c>
      <c r="V37" s="16">
        <f t="shared" si="13"/>
        <v>0</v>
      </c>
    </row>
    <row r="38" spans="1:22" ht="26.1" customHeight="1" x14ac:dyDescent="0.2">
      <c r="A38" s="17" t="s">
        <v>107</v>
      </c>
      <c r="B38" s="17"/>
      <c r="C38" s="17"/>
      <c r="D38" s="17" t="s">
        <v>108</v>
      </c>
      <c r="E38" s="17"/>
      <c r="F38" s="18"/>
      <c r="G38" s="17"/>
      <c r="H38" s="19"/>
      <c r="I38" s="30" t="str">
        <f t="shared" si="1"/>
        <v xml:space="preserve"> 4.2 </v>
      </c>
      <c r="J38" s="31" t="str">
        <f t="shared" si="2"/>
        <v/>
      </c>
      <c r="K38" s="31" t="str">
        <f t="shared" si="3"/>
        <v/>
      </c>
      <c r="L38" s="31" t="str">
        <f t="shared" si="4"/>
        <v>DEMOLIÇÕES E REMOÇÕES</v>
      </c>
      <c r="M38" s="31" t="str">
        <f t="shared" si="5"/>
        <v/>
      </c>
      <c r="N38" s="31" t="str">
        <f t="shared" si="6"/>
        <v/>
      </c>
      <c r="O38" s="53"/>
      <c r="P38" s="54" t="str">
        <f t="shared" si="7"/>
        <v/>
      </c>
      <c r="Q38" s="32" t="str">
        <f t="shared" si="8"/>
        <v>OK</v>
      </c>
      <c r="R38" s="33" t="str">
        <f t="shared" si="9"/>
        <v>OK</v>
      </c>
      <c r="S38" s="33" t="str">
        <f t="shared" si="10"/>
        <v>OK</v>
      </c>
      <c r="T38" s="33" t="str">
        <f t="shared" si="11"/>
        <v>OK</v>
      </c>
      <c r="U38" s="33" t="str">
        <f t="shared" si="12"/>
        <v>OK</v>
      </c>
      <c r="V38" s="34" t="str">
        <f t="shared" si="13"/>
        <v>-</v>
      </c>
    </row>
    <row r="39" spans="1:22" ht="26.1" customHeight="1" x14ac:dyDescent="0.2">
      <c r="A39" s="20" t="s">
        <v>109</v>
      </c>
      <c r="B39" s="21" t="s">
        <v>110</v>
      </c>
      <c r="C39" s="20" t="s">
        <v>44</v>
      </c>
      <c r="D39" s="20" t="s">
        <v>111</v>
      </c>
      <c r="E39" s="22" t="s">
        <v>112</v>
      </c>
      <c r="F39" s="21">
        <v>1.58</v>
      </c>
      <c r="G39" s="23">
        <v>57.59</v>
      </c>
      <c r="H39" s="23">
        <v>90.99</v>
      </c>
      <c r="I39" s="35" t="str">
        <f t="shared" si="1"/>
        <v xml:space="preserve"> 4.2.1 </v>
      </c>
      <c r="J39" s="36" t="str">
        <f t="shared" si="2"/>
        <v xml:space="preserve"> 97622 </v>
      </c>
      <c r="K39" s="36" t="str">
        <f t="shared" si="3"/>
        <v>SINAPI</v>
      </c>
      <c r="L39" s="36" t="str">
        <f t="shared" si="4"/>
        <v>DEMOLIÇÃO DE ALVENARIA DE BLOCO FURADO, DE FORMA MANUAL, SEM REAPROVEITAMENTO. AF_12/2017</v>
      </c>
      <c r="M39" s="36" t="str">
        <f t="shared" si="5"/>
        <v>m³</v>
      </c>
      <c r="N39" s="36">
        <f t="shared" si="6"/>
        <v>1.58</v>
      </c>
      <c r="O39" s="39"/>
      <c r="P39" s="55">
        <f t="shared" si="7"/>
        <v>0</v>
      </c>
      <c r="Q39" s="37" t="str">
        <f t="shared" si="8"/>
        <v>OK</v>
      </c>
      <c r="R39" s="38" t="str">
        <f t="shared" si="9"/>
        <v>OK</v>
      </c>
      <c r="S39" s="38" t="str">
        <f t="shared" si="10"/>
        <v>OK</v>
      </c>
      <c r="T39" s="38" t="str">
        <f t="shared" si="11"/>
        <v>OK</v>
      </c>
      <c r="U39" s="38" t="str">
        <f t="shared" si="12"/>
        <v>OK</v>
      </c>
      <c r="V39" s="16">
        <f t="shared" si="13"/>
        <v>0</v>
      </c>
    </row>
    <row r="40" spans="1:22" ht="26.1" customHeight="1" x14ac:dyDescent="0.2">
      <c r="A40" s="20" t="s">
        <v>113</v>
      </c>
      <c r="B40" s="21" t="s">
        <v>114</v>
      </c>
      <c r="C40" s="20" t="s">
        <v>44</v>
      </c>
      <c r="D40" s="20" t="s">
        <v>115</v>
      </c>
      <c r="E40" s="22" t="s">
        <v>46</v>
      </c>
      <c r="F40" s="21">
        <v>169.33</v>
      </c>
      <c r="G40" s="23">
        <v>13.47</v>
      </c>
      <c r="H40" s="23">
        <v>2280.87</v>
      </c>
      <c r="I40" s="35" t="str">
        <f t="shared" si="1"/>
        <v xml:space="preserve"> 4.2.2 </v>
      </c>
      <c r="J40" s="36" t="str">
        <f t="shared" si="2"/>
        <v xml:space="preserve"> 97634 </v>
      </c>
      <c r="K40" s="36" t="str">
        <f t="shared" si="3"/>
        <v>SINAPI</v>
      </c>
      <c r="L40" s="36" t="str">
        <f t="shared" si="4"/>
        <v>DEMOLIÇÃO DE REVESTIMENTO CERÂMICO, DE FORMA MECANIZADA COM MARTELETE, SEM REAPROVEITAMENTO. AF_12/2017</v>
      </c>
      <c r="M40" s="36" t="str">
        <f t="shared" si="5"/>
        <v>m²</v>
      </c>
      <c r="N40" s="36">
        <f t="shared" si="6"/>
        <v>169.33</v>
      </c>
      <c r="O40" s="39"/>
      <c r="P40" s="55">
        <f t="shared" si="7"/>
        <v>0</v>
      </c>
      <c r="Q40" s="37" t="str">
        <f t="shared" si="8"/>
        <v>OK</v>
      </c>
      <c r="R40" s="38" t="str">
        <f t="shared" si="9"/>
        <v>OK</v>
      </c>
      <c r="S40" s="38" t="str">
        <f t="shared" si="10"/>
        <v>OK</v>
      </c>
      <c r="T40" s="38" t="str">
        <f t="shared" si="11"/>
        <v>OK</v>
      </c>
      <c r="U40" s="38" t="str">
        <f t="shared" si="12"/>
        <v>OK</v>
      </c>
      <c r="V40" s="16">
        <f t="shared" si="13"/>
        <v>0</v>
      </c>
    </row>
    <row r="41" spans="1:22" ht="26.1" customHeight="1" x14ac:dyDescent="0.2">
      <c r="A41" s="20" t="s">
        <v>116</v>
      </c>
      <c r="B41" s="21" t="s">
        <v>117</v>
      </c>
      <c r="C41" s="20" t="s">
        <v>118</v>
      </c>
      <c r="D41" s="20" t="s">
        <v>119</v>
      </c>
      <c r="E41" s="22" t="s">
        <v>46</v>
      </c>
      <c r="F41" s="21">
        <v>0.51</v>
      </c>
      <c r="G41" s="23">
        <v>34.619999999999997</v>
      </c>
      <c r="H41" s="23">
        <v>17.649999999999999</v>
      </c>
      <c r="I41" s="35" t="str">
        <f t="shared" si="1"/>
        <v xml:space="preserve"> 4.2.3 </v>
      </c>
      <c r="J41" s="36" t="str">
        <f t="shared" si="2"/>
        <v xml:space="preserve"> 022094 </v>
      </c>
      <c r="K41" s="36" t="str">
        <f t="shared" si="3"/>
        <v>SBC</v>
      </c>
      <c r="L41" s="36" t="str">
        <f t="shared" si="4"/>
        <v>RETIRADA DE REVESTIMENTO PEDRA/GRANITO/MARMORE COM REMOCAO</v>
      </c>
      <c r="M41" s="36" t="str">
        <f t="shared" si="5"/>
        <v>m²</v>
      </c>
      <c r="N41" s="36">
        <f t="shared" si="6"/>
        <v>0.51</v>
      </c>
      <c r="O41" s="39"/>
      <c r="P41" s="55">
        <f t="shared" si="7"/>
        <v>0</v>
      </c>
      <c r="Q41" s="37" t="str">
        <f t="shared" si="8"/>
        <v>OK</v>
      </c>
      <c r="R41" s="38" t="str">
        <f t="shared" si="9"/>
        <v>OK</v>
      </c>
      <c r="S41" s="38" t="str">
        <f t="shared" si="10"/>
        <v>OK</v>
      </c>
      <c r="T41" s="38" t="str">
        <f t="shared" si="11"/>
        <v>OK</v>
      </c>
      <c r="U41" s="38" t="str">
        <f t="shared" si="12"/>
        <v>OK</v>
      </c>
      <c r="V41" s="16">
        <f t="shared" si="13"/>
        <v>0</v>
      </c>
    </row>
    <row r="42" spans="1:22" ht="26.1" customHeight="1" x14ac:dyDescent="0.2">
      <c r="A42" s="20" t="s">
        <v>120</v>
      </c>
      <c r="B42" s="21" t="s">
        <v>121</v>
      </c>
      <c r="C42" s="20" t="s">
        <v>35</v>
      </c>
      <c r="D42" s="20" t="s">
        <v>122</v>
      </c>
      <c r="E42" s="22" t="s">
        <v>46</v>
      </c>
      <c r="F42" s="21">
        <v>56.89</v>
      </c>
      <c r="G42" s="23">
        <v>19.3</v>
      </c>
      <c r="H42" s="23">
        <v>1097.97</v>
      </c>
      <c r="I42" s="35" t="str">
        <f t="shared" si="1"/>
        <v xml:space="preserve"> 4.2.4 </v>
      </c>
      <c r="J42" s="36" t="str">
        <f t="shared" si="2"/>
        <v xml:space="preserve"> SESC-SPR-077 </v>
      </c>
      <c r="K42" s="36" t="str">
        <f t="shared" si="3"/>
        <v>Próprio</v>
      </c>
      <c r="L42" s="36" t="str">
        <f t="shared" si="4"/>
        <v>DEMOLIÇÃO MANUAL DE PISO CIMENTADO OU CONTRAPISO DE ARGAMASSA, COM ESPESSURA MÁXIMA DE 10CM, INCLUSIVE AFASTAMENTO E EMPILHAMENTO, EXCLUSIVE TRANSPORTE E RETIRADA DO MATERIAL DEMOLIDO</v>
      </c>
      <c r="M42" s="36" t="str">
        <f t="shared" si="5"/>
        <v>m²</v>
      </c>
      <c r="N42" s="36">
        <f t="shared" si="6"/>
        <v>56.89</v>
      </c>
      <c r="O42" s="39"/>
      <c r="P42" s="55">
        <f t="shared" si="7"/>
        <v>0</v>
      </c>
      <c r="Q42" s="37" t="str">
        <f t="shared" si="8"/>
        <v>OK</v>
      </c>
      <c r="R42" s="38" t="str">
        <f t="shared" si="9"/>
        <v>OK</v>
      </c>
      <c r="S42" s="38" t="str">
        <f t="shared" si="10"/>
        <v>OK</v>
      </c>
      <c r="T42" s="38" t="str">
        <f t="shared" si="11"/>
        <v>OK</v>
      </c>
      <c r="U42" s="38" t="str">
        <f t="shared" si="12"/>
        <v>OK</v>
      </c>
      <c r="V42" s="16">
        <f t="shared" si="13"/>
        <v>0</v>
      </c>
    </row>
    <row r="43" spans="1:22" ht="26.1" customHeight="1" x14ac:dyDescent="0.2">
      <c r="A43" s="20" t="s">
        <v>123</v>
      </c>
      <c r="B43" s="21" t="s">
        <v>124</v>
      </c>
      <c r="C43" s="20" t="s">
        <v>44</v>
      </c>
      <c r="D43" s="20" t="s">
        <v>125</v>
      </c>
      <c r="E43" s="22" t="s">
        <v>78</v>
      </c>
      <c r="F43" s="21">
        <v>63.45</v>
      </c>
      <c r="G43" s="23">
        <v>2.71</v>
      </c>
      <c r="H43" s="23">
        <v>171.94</v>
      </c>
      <c r="I43" s="35" t="str">
        <f t="shared" si="1"/>
        <v xml:space="preserve"> 4.2.5 </v>
      </c>
      <c r="J43" s="36" t="str">
        <f t="shared" si="2"/>
        <v xml:space="preserve"> 97632 </v>
      </c>
      <c r="K43" s="36" t="str">
        <f t="shared" si="3"/>
        <v>SINAPI</v>
      </c>
      <c r="L43" s="36" t="str">
        <f t="shared" si="4"/>
        <v>DEMOLIÇÃO DE RODAPÉ CERÂMICO, DE FORMA MANUAL, SEM REAPROVEITAMENTO. AF_12/2017</v>
      </c>
      <c r="M43" s="36" t="str">
        <f t="shared" si="5"/>
        <v>M</v>
      </c>
      <c r="N43" s="36">
        <f t="shared" si="6"/>
        <v>63.45</v>
      </c>
      <c r="O43" s="39"/>
      <c r="P43" s="55">
        <f t="shared" si="7"/>
        <v>0</v>
      </c>
      <c r="Q43" s="37" t="str">
        <f t="shared" si="8"/>
        <v>OK</v>
      </c>
      <c r="R43" s="38" t="str">
        <f t="shared" si="9"/>
        <v>OK</v>
      </c>
      <c r="S43" s="38" t="str">
        <f t="shared" si="10"/>
        <v>OK</v>
      </c>
      <c r="T43" s="38" t="str">
        <f t="shared" si="11"/>
        <v>OK</v>
      </c>
      <c r="U43" s="38" t="str">
        <f t="shared" si="12"/>
        <v>OK</v>
      </c>
      <c r="V43" s="16">
        <f t="shared" si="13"/>
        <v>0</v>
      </c>
    </row>
    <row r="44" spans="1:22" ht="26.1" customHeight="1" x14ac:dyDescent="0.2">
      <c r="A44" s="20" t="s">
        <v>126</v>
      </c>
      <c r="B44" s="21" t="s">
        <v>127</v>
      </c>
      <c r="C44" s="20" t="s">
        <v>35</v>
      </c>
      <c r="D44" s="20" t="s">
        <v>128</v>
      </c>
      <c r="E44" s="22" t="s">
        <v>129</v>
      </c>
      <c r="F44" s="21">
        <v>1.57</v>
      </c>
      <c r="G44" s="23">
        <v>9.4700000000000006</v>
      </c>
      <c r="H44" s="23">
        <v>14.86</v>
      </c>
      <c r="I44" s="35" t="str">
        <f t="shared" si="1"/>
        <v xml:space="preserve"> 4.2.6 </v>
      </c>
      <c r="J44" s="36" t="str">
        <f t="shared" si="2"/>
        <v xml:space="preserve"> SESC-SPR-078 </v>
      </c>
      <c r="K44" s="36" t="str">
        <f t="shared" si="3"/>
        <v>Próprio</v>
      </c>
      <c r="L44" s="36" t="str">
        <f t="shared" si="4"/>
        <v>REMOÇÃO MANUAL DE SOLEIRA/ PEITORIL DE MÁRMORE OU GRANITO, SEM REAPROVEITAMENTO, INCLUSIVE AFASTAMENTO E EMPILHAMENTO, EXCLUSIVE TRANSPORTE E RETIRADA DO MATERIAL REMOVIDO NÃO REAPROVEITÁVEL</v>
      </c>
      <c r="M44" s="36" t="str">
        <f t="shared" si="5"/>
        <v>m</v>
      </c>
      <c r="N44" s="36">
        <f t="shared" si="6"/>
        <v>1.57</v>
      </c>
      <c r="O44" s="39"/>
      <c r="P44" s="55">
        <f t="shared" si="7"/>
        <v>0</v>
      </c>
      <c r="Q44" s="37" t="str">
        <f t="shared" si="8"/>
        <v>OK</v>
      </c>
      <c r="R44" s="38" t="str">
        <f t="shared" si="9"/>
        <v>OK</v>
      </c>
      <c r="S44" s="38" t="str">
        <f t="shared" si="10"/>
        <v>OK</v>
      </c>
      <c r="T44" s="38" t="str">
        <f t="shared" si="11"/>
        <v>OK</v>
      </c>
      <c r="U44" s="38" t="str">
        <f t="shared" si="12"/>
        <v>OK</v>
      </c>
      <c r="V44" s="16">
        <f t="shared" si="13"/>
        <v>0</v>
      </c>
    </row>
    <row r="45" spans="1:22" ht="26.1" customHeight="1" x14ac:dyDescent="0.2">
      <c r="A45" s="20" t="s">
        <v>130</v>
      </c>
      <c r="B45" s="21" t="s">
        <v>131</v>
      </c>
      <c r="C45" s="20" t="s">
        <v>35</v>
      </c>
      <c r="D45" s="20" t="s">
        <v>132</v>
      </c>
      <c r="E45" s="22" t="s">
        <v>46</v>
      </c>
      <c r="F45" s="21">
        <v>2.1</v>
      </c>
      <c r="G45" s="23">
        <v>58.35</v>
      </c>
      <c r="H45" s="23">
        <v>122.53</v>
      </c>
      <c r="I45" s="35" t="str">
        <f t="shared" si="1"/>
        <v xml:space="preserve"> 4.2.7 </v>
      </c>
      <c r="J45" s="36" t="str">
        <f t="shared" si="2"/>
        <v xml:space="preserve"> SESC-SPR-079 </v>
      </c>
      <c r="K45" s="36" t="str">
        <f t="shared" si="3"/>
        <v>Próprio</v>
      </c>
      <c r="L45" s="36" t="str">
        <f t="shared" si="4"/>
        <v>REMOÇÃO MANUAL DE BANCADA DE PEDRA (MÁRMORE, GRANITO, ARDÓSIA, MARMORITE, ETC.), COM REAPROVEITAMENTO, INCLUSIVE RASGO EM ALVENARIA, REMOÇÃO DE ACESSÓRIOS DE FIXAÇÃO, AFASTAMENTO E EMPILHAMENTO, EXCLUSIVE TRANSPORTE E RETIRADA DO MATERIAL REMOVIDO NÃO REAPROVEITÁVEL</v>
      </c>
      <c r="M45" s="36" t="str">
        <f t="shared" si="5"/>
        <v>m²</v>
      </c>
      <c r="N45" s="36">
        <f t="shared" si="6"/>
        <v>2.1</v>
      </c>
      <c r="O45" s="39"/>
      <c r="P45" s="55">
        <f t="shared" si="7"/>
        <v>0</v>
      </c>
      <c r="Q45" s="37" t="str">
        <f t="shared" si="8"/>
        <v>OK</v>
      </c>
      <c r="R45" s="38" t="str">
        <f t="shared" si="9"/>
        <v>OK</v>
      </c>
      <c r="S45" s="38" t="str">
        <f t="shared" si="10"/>
        <v>OK</v>
      </c>
      <c r="T45" s="38" t="str">
        <f t="shared" si="11"/>
        <v>OK</v>
      </c>
      <c r="U45" s="38" t="str">
        <f t="shared" si="12"/>
        <v>OK</v>
      </c>
      <c r="V45" s="16">
        <f t="shared" si="13"/>
        <v>0</v>
      </c>
    </row>
    <row r="46" spans="1:22" ht="26.1" customHeight="1" x14ac:dyDescent="0.2">
      <c r="A46" s="20" t="s">
        <v>133</v>
      </c>
      <c r="B46" s="21" t="s">
        <v>134</v>
      </c>
      <c r="C46" s="20" t="s">
        <v>35</v>
      </c>
      <c r="D46" s="20" t="s">
        <v>135</v>
      </c>
      <c r="E46" s="22" t="s">
        <v>136</v>
      </c>
      <c r="F46" s="21">
        <v>2.1</v>
      </c>
      <c r="G46" s="23">
        <v>59.4</v>
      </c>
      <c r="H46" s="23">
        <v>124.74</v>
      </c>
      <c r="I46" s="35" t="str">
        <f t="shared" si="1"/>
        <v xml:space="preserve"> 4.2.8 </v>
      </c>
      <c r="J46" s="36" t="str">
        <f t="shared" si="2"/>
        <v xml:space="preserve"> SESC-PRC-080 </v>
      </c>
      <c r="K46" s="36" t="str">
        <f t="shared" si="3"/>
        <v>Próprio</v>
      </c>
      <c r="L46" s="36" t="str">
        <f t="shared" si="4"/>
        <v>REMOÇÃO DE ARMÁRIO SEM REAPROVEITAMENTO</v>
      </c>
      <c r="M46" s="36" t="str">
        <f t="shared" si="5"/>
        <v>un</v>
      </c>
      <c r="N46" s="36">
        <f t="shared" si="6"/>
        <v>2.1</v>
      </c>
      <c r="O46" s="39"/>
      <c r="P46" s="55">
        <f t="shared" si="7"/>
        <v>0</v>
      </c>
      <c r="Q46" s="37" t="str">
        <f t="shared" si="8"/>
        <v>OK</v>
      </c>
      <c r="R46" s="38" t="str">
        <f t="shared" si="9"/>
        <v>OK</v>
      </c>
      <c r="S46" s="38" t="str">
        <f t="shared" si="10"/>
        <v>OK</v>
      </c>
      <c r="T46" s="38" t="str">
        <f t="shared" si="11"/>
        <v>OK</v>
      </c>
      <c r="U46" s="38" t="str">
        <f t="shared" si="12"/>
        <v>OK</v>
      </c>
      <c r="V46" s="16">
        <f t="shared" si="13"/>
        <v>0</v>
      </c>
    </row>
    <row r="47" spans="1:22" ht="26.1" customHeight="1" x14ac:dyDescent="0.2">
      <c r="A47" s="20" t="s">
        <v>137</v>
      </c>
      <c r="B47" s="21" t="s">
        <v>138</v>
      </c>
      <c r="C47" s="20" t="s">
        <v>118</v>
      </c>
      <c r="D47" s="20" t="s">
        <v>139</v>
      </c>
      <c r="E47" s="22" t="s">
        <v>37</v>
      </c>
      <c r="F47" s="21">
        <v>10</v>
      </c>
      <c r="G47" s="23">
        <v>25.51</v>
      </c>
      <c r="H47" s="23">
        <v>255.1</v>
      </c>
      <c r="I47" s="35" t="str">
        <f t="shared" si="1"/>
        <v xml:space="preserve"> 4.2.9 </v>
      </c>
      <c r="J47" s="36" t="str">
        <f t="shared" si="2"/>
        <v xml:space="preserve"> 023573 </v>
      </c>
      <c r="K47" s="36" t="str">
        <f t="shared" si="3"/>
        <v>SBC</v>
      </c>
      <c r="L47" s="36" t="str">
        <f t="shared" si="4"/>
        <v>RETIRADA E RECOLOCACAO DE LUMINARIAS</v>
      </c>
      <c r="M47" s="36" t="str">
        <f t="shared" si="5"/>
        <v>UN</v>
      </c>
      <c r="N47" s="36">
        <f t="shared" si="6"/>
        <v>10</v>
      </c>
      <c r="O47" s="39"/>
      <c r="P47" s="55">
        <f t="shared" si="7"/>
        <v>0</v>
      </c>
      <c r="Q47" s="37" t="str">
        <f t="shared" si="8"/>
        <v>OK</v>
      </c>
      <c r="R47" s="38" t="str">
        <f t="shared" si="9"/>
        <v>OK</v>
      </c>
      <c r="S47" s="38" t="str">
        <f t="shared" si="10"/>
        <v>OK</v>
      </c>
      <c r="T47" s="38" t="str">
        <f t="shared" si="11"/>
        <v>OK</v>
      </c>
      <c r="U47" s="38" t="str">
        <f t="shared" si="12"/>
        <v>OK</v>
      </c>
      <c r="V47" s="16">
        <f t="shared" si="13"/>
        <v>0</v>
      </c>
    </row>
    <row r="48" spans="1:22" ht="26.1" customHeight="1" x14ac:dyDescent="0.2">
      <c r="A48" s="20" t="s">
        <v>140</v>
      </c>
      <c r="B48" s="21" t="s">
        <v>141</v>
      </c>
      <c r="C48" s="20" t="s">
        <v>44</v>
      </c>
      <c r="D48" s="20" t="s">
        <v>142</v>
      </c>
      <c r="E48" s="22" t="s">
        <v>37</v>
      </c>
      <c r="F48" s="21">
        <v>30</v>
      </c>
      <c r="G48" s="23">
        <v>0.68</v>
      </c>
      <c r="H48" s="23">
        <v>20.399999999999999</v>
      </c>
      <c r="I48" s="35" t="str">
        <f t="shared" si="1"/>
        <v xml:space="preserve"> 4.2.10 </v>
      </c>
      <c r="J48" s="36" t="str">
        <f t="shared" si="2"/>
        <v xml:space="preserve"> 97660 </v>
      </c>
      <c r="K48" s="36" t="str">
        <f t="shared" si="3"/>
        <v>SINAPI</v>
      </c>
      <c r="L48" s="36" t="str">
        <f t="shared" si="4"/>
        <v>REMOÇÃO DE INTERRUPTORES/TOMADAS ELÉTRICAS, DE FORMA MANUAL, SEM REAPROVEITAMENTO. AF_12/2017</v>
      </c>
      <c r="M48" s="36" t="str">
        <f t="shared" si="5"/>
        <v>UN</v>
      </c>
      <c r="N48" s="36">
        <f t="shared" si="6"/>
        <v>30</v>
      </c>
      <c r="O48" s="39"/>
      <c r="P48" s="55">
        <f t="shared" si="7"/>
        <v>0</v>
      </c>
      <c r="Q48" s="37" t="str">
        <f t="shared" si="8"/>
        <v>OK</v>
      </c>
      <c r="R48" s="38" t="str">
        <f t="shared" si="9"/>
        <v>OK</v>
      </c>
      <c r="S48" s="38" t="str">
        <f t="shared" si="10"/>
        <v>OK</v>
      </c>
      <c r="T48" s="38" t="str">
        <f t="shared" si="11"/>
        <v>OK</v>
      </c>
      <c r="U48" s="38" t="str">
        <f t="shared" si="12"/>
        <v>OK</v>
      </c>
      <c r="V48" s="16">
        <f t="shared" si="13"/>
        <v>0</v>
      </c>
    </row>
    <row r="49" spans="1:22" ht="26.1" customHeight="1" x14ac:dyDescent="0.2">
      <c r="A49" s="20" t="s">
        <v>143</v>
      </c>
      <c r="B49" s="21" t="s">
        <v>144</v>
      </c>
      <c r="C49" s="20" t="s">
        <v>118</v>
      </c>
      <c r="D49" s="20" t="s">
        <v>145</v>
      </c>
      <c r="E49" s="22" t="s">
        <v>78</v>
      </c>
      <c r="F49" s="21">
        <v>12.75</v>
      </c>
      <c r="G49" s="23">
        <v>10.91</v>
      </c>
      <c r="H49" s="23">
        <v>139.1</v>
      </c>
      <c r="I49" s="35" t="str">
        <f t="shared" si="1"/>
        <v xml:space="preserve"> 4.2.11 </v>
      </c>
      <c r="J49" s="36" t="str">
        <f t="shared" si="2"/>
        <v xml:space="preserve"> 022022 </v>
      </c>
      <c r="K49" s="36" t="str">
        <f t="shared" si="3"/>
        <v>SBC</v>
      </c>
      <c r="L49" s="36" t="str">
        <f t="shared" si="4"/>
        <v>RETIRADA ELETRODUTOS</v>
      </c>
      <c r="M49" s="36" t="str">
        <f t="shared" si="5"/>
        <v>M</v>
      </c>
      <c r="N49" s="36">
        <f t="shared" si="6"/>
        <v>12.75</v>
      </c>
      <c r="O49" s="39"/>
      <c r="P49" s="55">
        <f t="shared" si="7"/>
        <v>0</v>
      </c>
      <c r="Q49" s="37" t="str">
        <f t="shared" si="8"/>
        <v>OK</v>
      </c>
      <c r="R49" s="38" t="str">
        <f t="shared" si="9"/>
        <v>OK</v>
      </c>
      <c r="S49" s="38" t="str">
        <f t="shared" si="10"/>
        <v>OK</v>
      </c>
      <c r="T49" s="38" t="str">
        <f t="shared" si="11"/>
        <v>OK</v>
      </c>
      <c r="U49" s="38" t="str">
        <f t="shared" si="12"/>
        <v>OK</v>
      </c>
      <c r="V49" s="16">
        <f t="shared" si="13"/>
        <v>0</v>
      </c>
    </row>
    <row r="50" spans="1:22" ht="26.1" customHeight="1" x14ac:dyDescent="0.2">
      <c r="A50" s="20" t="s">
        <v>146</v>
      </c>
      <c r="B50" s="21" t="s">
        <v>147</v>
      </c>
      <c r="C50" s="20" t="s">
        <v>44</v>
      </c>
      <c r="D50" s="20" t="s">
        <v>148</v>
      </c>
      <c r="E50" s="22" t="s">
        <v>78</v>
      </c>
      <c r="F50" s="21">
        <v>102</v>
      </c>
      <c r="G50" s="23">
        <v>0.68</v>
      </c>
      <c r="H50" s="23">
        <v>69.36</v>
      </c>
      <c r="I50" s="35" t="str">
        <f t="shared" si="1"/>
        <v xml:space="preserve"> 4.2.12 </v>
      </c>
      <c r="J50" s="36" t="str">
        <f t="shared" si="2"/>
        <v xml:space="preserve"> 97661 </v>
      </c>
      <c r="K50" s="36" t="str">
        <f t="shared" si="3"/>
        <v>SINAPI</v>
      </c>
      <c r="L50" s="36" t="str">
        <f t="shared" si="4"/>
        <v>REMOÇÃO DE CABOS ELÉTRICOS, DE FORMA MANUAL, SEM REAPROVEITAMENTO. AF_12/2017</v>
      </c>
      <c r="M50" s="36" t="str">
        <f t="shared" si="5"/>
        <v>M</v>
      </c>
      <c r="N50" s="36">
        <f t="shared" si="6"/>
        <v>102</v>
      </c>
      <c r="O50" s="39"/>
      <c r="P50" s="55">
        <f t="shared" si="7"/>
        <v>0</v>
      </c>
      <c r="Q50" s="37" t="str">
        <f t="shared" si="8"/>
        <v>OK</v>
      </c>
      <c r="R50" s="38" t="str">
        <f t="shared" si="9"/>
        <v>OK</v>
      </c>
      <c r="S50" s="38" t="str">
        <f t="shared" si="10"/>
        <v>OK</v>
      </c>
      <c r="T50" s="38" t="str">
        <f t="shared" si="11"/>
        <v>OK</v>
      </c>
      <c r="U50" s="38" t="str">
        <f t="shared" si="12"/>
        <v>OK</v>
      </c>
      <c r="V50" s="16">
        <f t="shared" si="13"/>
        <v>0</v>
      </c>
    </row>
    <row r="51" spans="1:22" ht="26.1" customHeight="1" x14ac:dyDescent="0.2">
      <c r="A51" s="20" t="s">
        <v>149</v>
      </c>
      <c r="B51" s="21" t="s">
        <v>150</v>
      </c>
      <c r="C51" s="20" t="s">
        <v>118</v>
      </c>
      <c r="D51" s="20" t="s">
        <v>151</v>
      </c>
      <c r="E51" s="22" t="s">
        <v>37</v>
      </c>
      <c r="F51" s="21">
        <v>1</v>
      </c>
      <c r="G51" s="23">
        <v>8.3000000000000007</v>
      </c>
      <c r="H51" s="23">
        <v>8.3000000000000007</v>
      </c>
      <c r="I51" s="35" t="str">
        <f t="shared" si="1"/>
        <v xml:space="preserve"> 4.2.13 </v>
      </c>
      <c r="J51" s="36" t="str">
        <f t="shared" si="2"/>
        <v xml:space="preserve"> 063999 </v>
      </c>
      <c r="K51" s="36" t="str">
        <f t="shared" si="3"/>
        <v>SBC</v>
      </c>
      <c r="L51" s="36" t="str">
        <f t="shared" si="4"/>
        <v>FITA ISOLANTE 33 ROLO 19mmxm</v>
      </c>
      <c r="M51" s="36" t="str">
        <f t="shared" si="5"/>
        <v>UN</v>
      </c>
      <c r="N51" s="36">
        <f t="shared" si="6"/>
        <v>1</v>
      </c>
      <c r="O51" s="39"/>
      <c r="P51" s="55">
        <f t="shared" si="7"/>
        <v>0</v>
      </c>
      <c r="Q51" s="37" t="str">
        <f t="shared" si="8"/>
        <v>OK</v>
      </c>
      <c r="R51" s="38" t="str">
        <f t="shared" si="9"/>
        <v>OK</v>
      </c>
      <c r="S51" s="38" t="str">
        <f t="shared" si="10"/>
        <v>OK</v>
      </c>
      <c r="T51" s="38" t="str">
        <f t="shared" si="11"/>
        <v>OK</v>
      </c>
      <c r="U51" s="38" t="str">
        <f t="shared" si="12"/>
        <v>OK</v>
      </c>
      <c r="V51" s="16">
        <f t="shared" si="13"/>
        <v>0</v>
      </c>
    </row>
    <row r="52" spans="1:22" ht="26.1" customHeight="1" x14ac:dyDescent="0.2">
      <c r="A52" s="20" t="s">
        <v>152</v>
      </c>
      <c r="B52" s="21" t="s">
        <v>153</v>
      </c>
      <c r="C52" s="20" t="s">
        <v>44</v>
      </c>
      <c r="D52" s="20" t="s">
        <v>154</v>
      </c>
      <c r="E52" s="22" t="s">
        <v>46</v>
      </c>
      <c r="F52" s="21">
        <v>1.62</v>
      </c>
      <c r="G52" s="23">
        <v>9.58</v>
      </c>
      <c r="H52" s="23">
        <v>15.51</v>
      </c>
      <c r="I52" s="35" t="str">
        <f t="shared" si="1"/>
        <v xml:space="preserve"> 4.2.14 </v>
      </c>
      <c r="J52" s="36" t="str">
        <f t="shared" si="2"/>
        <v xml:space="preserve"> 97644 </v>
      </c>
      <c r="K52" s="36" t="str">
        <f t="shared" si="3"/>
        <v>SINAPI</v>
      </c>
      <c r="L52" s="36" t="str">
        <f t="shared" si="4"/>
        <v>REMOÇÃO DE PORTAS, DE FORMA MANUAL, SEM REAPROVEITAMENTO. AF_12/2017</v>
      </c>
      <c r="M52" s="36" t="str">
        <f t="shared" si="5"/>
        <v>m²</v>
      </c>
      <c r="N52" s="36">
        <f t="shared" si="6"/>
        <v>1.62</v>
      </c>
      <c r="O52" s="39"/>
      <c r="P52" s="55">
        <f t="shared" si="7"/>
        <v>0</v>
      </c>
      <c r="Q52" s="37" t="str">
        <f t="shared" si="8"/>
        <v>OK</v>
      </c>
      <c r="R52" s="38" t="str">
        <f t="shared" si="9"/>
        <v>OK</v>
      </c>
      <c r="S52" s="38" t="str">
        <f t="shared" si="10"/>
        <v>OK</v>
      </c>
      <c r="T52" s="38" t="str">
        <f t="shared" si="11"/>
        <v>OK</v>
      </c>
      <c r="U52" s="38" t="str">
        <f t="shared" si="12"/>
        <v>OK</v>
      </c>
      <c r="V52" s="16">
        <f t="shared" si="13"/>
        <v>0</v>
      </c>
    </row>
    <row r="53" spans="1:22" ht="26.1" customHeight="1" x14ac:dyDescent="0.2">
      <c r="A53" s="20" t="s">
        <v>155</v>
      </c>
      <c r="B53" s="21" t="s">
        <v>156</v>
      </c>
      <c r="C53" s="20" t="s">
        <v>44</v>
      </c>
      <c r="D53" s="20" t="s">
        <v>157</v>
      </c>
      <c r="E53" s="22" t="s">
        <v>46</v>
      </c>
      <c r="F53" s="21">
        <v>1</v>
      </c>
      <c r="G53" s="23">
        <v>36.15</v>
      </c>
      <c r="H53" s="23">
        <v>36.15</v>
      </c>
      <c r="I53" s="35" t="str">
        <f t="shared" si="1"/>
        <v xml:space="preserve"> 4.2.15 </v>
      </c>
      <c r="J53" s="36" t="str">
        <f t="shared" si="2"/>
        <v xml:space="preserve"> 97645 </v>
      </c>
      <c r="K53" s="36" t="str">
        <f t="shared" si="3"/>
        <v>SINAPI</v>
      </c>
      <c r="L53" s="36" t="str">
        <f t="shared" si="4"/>
        <v>REMOÇÃO DE JANELAS, DE FORMA MANUAL, SEM REAPROVEITAMENTO. AF_12/2017</v>
      </c>
      <c r="M53" s="36" t="str">
        <f t="shared" si="5"/>
        <v>m²</v>
      </c>
      <c r="N53" s="36">
        <f t="shared" si="6"/>
        <v>1</v>
      </c>
      <c r="O53" s="39"/>
      <c r="P53" s="55">
        <f t="shared" si="7"/>
        <v>0</v>
      </c>
      <c r="Q53" s="37" t="str">
        <f t="shared" si="8"/>
        <v>OK</v>
      </c>
      <c r="R53" s="38" t="str">
        <f t="shared" si="9"/>
        <v>OK</v>
      </c>
      <c r="S53" s="38" t="str">
        <f t="shared" si="10"/>
        <v>OK</v>
      </c>
      <c r="T53" s="38" t="str">
        <f t="shared" si="11"/>
        <v>OK</v>
      </c>
      <c r="U53" s="38" t="str">
        <f t="shared" si="12"/>
        <v>OK</v>
      </c>
      <c r="V53" s="16">
        <f t="shared" si="13"/>
        <v>0</v>
      </c>
    </row>
    <row r="54" spans="1:22" ht="26.1" customHeight="1" x14ac:dyDescent="0.2">
      <c r="A54" s="20" t="s">
        <v>158</v>
      </c>
      <c r="B54" s="21" t="s">
        <v>159</v>
      </c>
      <c r="C54" s="20" t="s">
        <v>118</v>
      </c>
      <c r="D54" s="20" t="s">
        <v>160</v>
      </c>
      <c r="E54" s="22" t="s">
        <v>46</v>
      </c>
      <c r="F54" s="21">
        <v>1</v>
      </c>
      <c r="G54" s="23">
        <v>62.04</v>
      </c>
      <c r="H54" s="23">
        <v>62.04</v>
      </c>
      <c r="I54" s="35" t="str">
        <f t="shared" si="1"/>
        <v xml:space="preserve"> 4.2.16 </v>
      </c>
      <c r="J54" s="36" t="str">
        <f t="shared" si="2"/>
        <v xml:space="preserve"> 022748 </v>
      </c>
      <c r="K54" s="36" t="str">
        <f t="shared" si="3"/>
        <v>SBC</v>
      </c>
      <c r="L54" s="36" t="str">
        <f t="shared" si="4"/>
        <v>DESMONTAGEM DE DIVISORIAS</v>
      </c>
      <c r="M54" s="36" t="str">
        <f t="shared" si="5"/>
        <v>m²</v>
      </c>
      <c r="N54" s="36">
        <f t="shared" si="6"/>
        <v>1</v>
      </c>
      <c r="O54" s="39"/>
      <c r="P54" s="55">
        <f t="shared" si="7"/>
        <v>0</v>
      </c>
      <c r="Q54" s="37" t="str">
        <f t="shared" si="8"/>
        <v>OK</v>
      </c>
      <c r="R54" s="38" t="str">
        <f t="shared" si="9"/>
        <v>OK</v>
      </c>
      <c r="S54" s="38" t="str">
        <f t="shared" si="10"/>
        <v>OK</v>
      </c>
      <c r="T54" s="38" t="str">
        <f t="shared" si="11"/>
        <v>OK</v>
      </c>
      <c r="U54" s="38" t="str">
        <f t="shared" si="12"/>
        <v>OK</v>
      </c>
      <c r="V54" s="16">
        <f t="shared" si="13"/>
        <v>0</v>
      </c>
    </row>
    <row r="55" spans="1:22" ht="26.1" customHeight="1" x14ac:dyDescent="0.2">
      <c r="A55" s="20" t="s">
        <v>161</v>
      </c>
      <c r="B55" s="21" t="s">
        <v>162</v>
      </c>
      <c r="C55" s="20" t="s">
        <v>118</v>
      </c>
      <c r="D55" s="20" t="s">
        <v>163</v>
      </c>
      <c r="E55" s="22" t="s">
        <v>37</v>
      </c>
      <c r="F55" s="21">
        <v>1</v>
      </c>
      <c r="G55" s="23">
        <v>23.47</v>
      </c>
      <c r="H55" s="23">
        <v>23.47</v>
      </c>
      <c r="I55" s="35" t="str">
        <f t="shared" si="1"/>
        <v xml:space="preserve"> 4.2.17 </v>
      </c>
      <c r="J55" s="36" t="str">
        <f t="shared" si="2"/>
        <v xml:space="preserve"> 022736 </v>
      </c>
      <c r="K55" s="36" t="str">
        <f t="shared" si="3"/>
        <v>SBC</v>
      </c>
      <c r="L55" s="36" t="str">
        <f t="shared" si="4"/>
        <v>RETIRADA CUIDADOSA LOUCA SANITARIA</v>
      </c>
      <c r="M55" s="36" t="str">
        <f t="shared" si="5"/>
        <v>UN</v>
      </c>
      <c r="N55" s="36">
        <f t="shared" si="6"/>
        <v>1</v>
      </c>
      <c r="O55" s="39"/>
      <c r="P55" s="55">
        <f t="shared" si="7"/>
        <v>0</v>
      </c>
      <c r="Q55" s="37" t="str">
        <f t="shared" si="8"/>
        <v>OK</v>
      </c>
      <c r="R55" s="38" t="str">
        <f t="shared" si="9"/>
        <v>OK</v>
      </c>
      <c r="S55" s="38" t="str">
        <f t="shared" si="10"/>
        <v>OK</v>
      </c>
      <c r="T55" s="38" t="str">
        <f t="shared" si="11"/>
        <v>OK</v>
      </c>
      <c r="U55" s="38" t="str">
        <f t="shared" si="12"/>
        <v>OK</v>
      </c>
      <c r="V55" s="16">
        <f t="shared" si="13"/>
        <v>0</v>
      </c>
    </row>
    <row r="56" spans="1:22" ht="26.1" customHeight="1" x14ac:dyDescent="0.2">
      <c r="A56" s="20" t="s">
        <v>164</v>
      </c>
      <c r="B56" s="21" t="s">
        <v>165</v>
      </c>
      <c r="C56" s="20" t="s">
        <v>35</v>
      </c>
      <c r="D56" s="20" t="s">
        <v>166</v>
      </c>
      <c r="E56" s="22" t="s">
        <v>37</v>
      </c>
      <c r="F56" s="21">
        <v>6</v>
      </c>
      <c r="G56" s="23">
        <v>54.93</v>
      </c>
      <c r="H56" s="23">
        <v>329.58</v>
      </c>
      <c r="I56" s="35" t="str">
        <f t="shared" si="1"/>
        <v xml:space="preserve"> 4.2.18 </v>
      </c>
      <c r="J56" s="36" t="str">
        <f t="shared" si="2"/>
        <v xml:space="preserve"> SESC- IMP-31 </v>
      </c>
      <c r="K56" s="36" t="str">
        <f t="shared" si="3"/>
        <v>Próprio</v>
      </c>
      <c r="L56" s="36" t="str">
        <f t="shared" si="4"/>
        <v>FURO E CALAFETAÇÃO DE FUROS COM USO DE SELANTE ELASTOMÉRICO  MONOCOMPONENTE A BASE DE POLIURETANO, MONOPOL PU, REF. VIAPOL.</v>
      </c>
      <c r="M56" s="36" t="str">
        <f t="shared" si="5"/>
        <v>UN</v>
      </c>
      <c r="N56" s="36">
        <f t="shared" si="6"/>
        <v>6</v>
      </c>
      <c r="O56" s="39"/>
      <c r="P56" s="55">
        <f t="shared" si="7"/>
        <v>0</v>
      </c>
      <c r="Q56" s="37" t="str">
        <f t="shared" si="8"/>
        <v>OK</v>
      </c>
      <c r="R56" s="38" t="str">
        <f t="shared" si="9"/>
        <v>OK</v>
      </c>
      <c r="S56" s="38" t="str">
        <f t="shared" si="10"/>
        <v>OK</v>
      </c>
      <c r="T56" s="38" t="str">
        <f t="shared" si="11"/>
        <v>OK</v>
      </c>
      <c r="U56" s="38" t="str">
        <f t="shared" si="12"/>
        <v>OK</v>
      </c>
      <c r="V56" s="16">
        <f t="shared" si="13"/>
        <v>0</v>
      </c>
    </row>
    <row r="57" spans="1:22" ht="26.1" customHeight="1" x14ac:dyDescent="0.2">
      <c r="A57" s="20" t="s">
        <v>167</v>
      </c>
      <c r="B57" s="21" t="s">
        <v>168</v>
      </c>
      <c r="C57" s="20" t="s">
        <v>118</v>
      </c>
      <c r="D57" s="20" t="s">
        <v>169</v>
      </c>
      <c r="E57" s="22" t="s">
        <v>46</v>
      </c>
      <c r="F57" s="21">
        <v>1</v>
      </c>
      <c r="G57" s="23">
        <v>83.54</v>
      </c>
      <c r="H57" s="23">
        <v>83.54</v>
      </c>
      <c r="I57" s="35" t="str">
        <f t="shared" si="1"/>
        <v xml:space="preserve"> 4.2.19 </v>
      </c>
      <c r="J57" s="36" t="str">
        <f t="shared" si="2"/>
        <v xml:space="preserve"> 022194 </v>
      </c>
      <c r="K57" s="36" t="str">
        <f t="shared" si="3"/>
        <v>SBC</v>
      </c>
      <c r="L57" s="36" t="str">
        <f t="shared" si="4"/>
        <v>RETIRADA GRADES DE FERRO</v>
      </c>
      <c r="M57" s="36" t="str">
        <f t="shared" si="5"/>
        <v>m²</v>
      </c>
      <c r="N57" s="36">
        <f t="shared" si="6"/>
        <v>1</v>
      </c>
      <c r="O57" s="39"/>
      <c r="P57" s="55">
        <f t="shared" si="7"/>
        <v>0</v>
      </c>
      <c r="Q57" s="37" t="str">
        <f t="shared" si="8"/>
        <v>OK</v>
      </c>
      <c r="R57" s="38" t="str">
        <f t="shared" si="9"/>
        <v>OK</v>
      </c>
      <c r="S57" s="38" t="str">
        <f t="shared" si="10"/>
        <v>OK</v>
      </c>
      <c r="T57" s="38" t="str">
        <f t="shared" si="11"/>
        <v>OK</v>
      </c>
      <c r="U57" s="38" t="str">
        <f t="shared" si="12"/>
        <v>OK</v>
      </c>
      <c r="V57" s="16">
        <f t="shared" si="13"/>
        <v>0</v>
      </c>
    </row>
    <row r="58" spans="1:22" ht="26.1" customHeight="1" x14ac:dyDescent="0.2">
      <c r="A58" s="20" t="s">
        <v>170</v>
      </c>
      <c r="B58" s="21" t="s">
        <v>117</v>
      </c>
      <c r="C58" s="20" t="s">
        <v>118</v>
      </c>
      <c r="D58" s="20" t="s">
        <v>119</v>
      </c>
      <c r="E58" s="22" t="s">
        <v>46</v>
      </c>
      <c r="F58" s="21">
        <v>56.37</v>
      </c>
      <c r="G58" s="23">
        <v>34.619999999999997</v>
      </c>
      <c r="H58" s="23">
        <v>1951.52</v>
      </c>
      <c r="I58" s="35" t="str">
        <f t="shared" si="1"/>
        <v xml:space="preserve"> 4.2.21 </v>
      </c>
      <c r="J58" s="36" t="str">
        <f t="shared" si="2"/>
        <v xml:space="preserve"> 022094 </v>
      </c>
      <c r="K58" s="36" t="str">
        <f t="shared" si="3"/>
        <v>SBC</v>
      </c>
      <c r="L58" s="36" t="str">
        <f t="shared" si="4"/>
        <v>RETIRADA DE REVESTIMENTO PEDRA/GRANITO/MARMORE COM REMOCAO</v>
      </c>
      <c r="M58" s="36" t="str">
        <f t="shared" si="5"/>
        <v>m²</v>
      </c>
      <c r="N58" s="36">
        <f t="shared" si="6"/>
        <v>56.37</v>
      </c>
      <c r="O58" s="39"/>
      <c r="P58" s="55">
        <f t="shared" si="7"/>
        <v>0</v>
      </c>
      <c r="Q58" s="37" t="str">
        <f t="shared" si="8"/>
        <v>OK</v>
      </c>
      <c r="R58" s="38" t="str">
        <f t="shared" si="9"/>
        <v>OK</v>
      </c>
      <c r="S58" s="38" t="str">
        <f t="shared" si="10"/>
        <v>OK</v>
      </c>
      <c r="T58" s="38" t="str">
        <f t="shared" si="11"/>
        <v>OK</v>
      </c>
      <c r="U58" s="38" t="str">
        <f t="shared" si="12"/>
        <v>OK</v>
      </c>
      <c r="V58" s="16">
        <f t="shared" si="13"/>
        <v>0</v>
      </c>
    </row>
    <row r="59" spans="1:22" ht="26.1" customHeight="1" x14ac:dyDescent="0.2">
      <c r="A59" s="17" t="s">
        <v>171</v>
      </c>
      <c r="B59" s="17"/>
      <c r="C59" s="17"/>
      <c r="D59" s="17" t="s">
        <v>172</v>
      </c>
      <c r="E59" s="17"/>
      <c r="F59" s="18"/>
      <c r="G59" s="17"/>
      <c r="H59" s="19"/>
      <c r="I59" s="30" t="str">
        <f t="shared" si="1"/>
        <v xml:space="preserve"> 4.3 </v>
      </c>
      <c r="J59" s="31" t="str">
        <f t="shared" si="2"/>
        <v/>
      </c>
      <c r="K59" s="31" t="str">
        <f t="shared" si="3"/>
        <v/>
      </c>
      <c r="L59" s="31" t="str">
        <f t="shared" si="4"/>
        <v>MOVIMENTAÇÃO DE TERRA / TERRAPLANAGEM / ESCAVAÇÕES/ ATERRO / REATERRO</v>
      </c>
      <c r="M59" s="31" t="str">
        <f t="shared" si="5"/>
        <v/>
      </c>
      <c r="N59" s="31" t="str">
        <f t="shared" si="6"/>
        <v/>
      </c>
      <c r="O59" s="53"/>
      <c r="P59" s="54" t="str">
        <f t="shared" si="7"/>
        <v/>
      </c>
      <c r="Q59" s="32" t="str">
        <f t="shared" si="8"/>
        <v>OK</v>
      </c>
      <c r="R59" s="33" t="str">
        <f t="shared" si="9"/>
        <v>OK</v>
      </c>
      <c r="S59" s="33" t="str">
        <f t="shared" si="10"/>
        <v>OK</v>
      </c>
      <c r="T59" s="33" t="str">
        <f t="shared" si="11"/>
        <v>OK</v>
      </c>
      <c r="U59" s="33" t="str">
        <f t="shared" si="12"/>
        <v>OK</v>
      </c>
      <c r="V59" s="34" t="str">
        <f t="shared" si="13"/>
        <v>-</v>
      </c>
    </row>
    <row r="60" spans="1:22" ht="26.1" customHeight="1" x14ac:dyDescent="0.2">
      <c r="A60" s="20" t="s">
        <v>173</v>
      </c>
      <c r="B60" s="21" t="s">
        <v>174</v>
      </c>
      <c r="C60" s="20" t="s">
        <v>35</v>
      </c>
      <c r="D60" s="20" t="s">
        <v>175</v>
      </c>
      <c r="E60" s="22" t="s">
        <v>112</v>
      </c>
      <c r="F60" s="21">
        <v>2.9</v>
      </c>
      <c r="G60" s="23">
        <v>26.23</v>
      </c>
      <c r="H60" s="23">
        <v>76.06</v>
      </c>
      <c r="I60" s="35" t="str">
        <f t="shared" si="1"/>
        <v xml:space="preserve"> 4.3.1 </v>
      </c>
      <c r="J60" s="36" t="str">
        <f t="shared" si="2"/>
        <v xml:space="preserve"> SESC-PRC-082 </v>
      </c>
      <c r="K60" s="36" t="str">
        <f t="shared" si="3"/>
        <v>Próprio</v>
      </c>
      <c r="L60" s="36" t="str">
        <f t="shared" si="4"/>
        <v>REMOÇÃO MANUAL DE TERRA E VEGETAÇÃO BAIXA (JARDINEIRA), INCLUINDO CARGA EM CAÇAMBA.</v>
      </c>
      <c r="M60" s="36" t="str">
        <f t="shared" si="5"/>
        <v>m³</v>
      </c>
      <c r="N60" s="36">
        <f t="shared" si="6"/>
        <v>2.9</v>
      </c>
      <c r="O60" s="39"/>
      <c r="P60" s="55">
        <f t="shared" si="7"/>
        <v>0</v>
      </c>
      <c r="Q60" s="37" t="str">
        <f t="shared" si="8"/>
        <v>OK</v>
      </c>
      <c r="R60" s="38" t="str">
        <f t="shared" si="9"/>
        <v>OK</v>
      </c>
      <c r="S60" s="38" t="str">
        <f t="shared" si="10"/>
        <v>OK</v>
      </c>
      <c r="T60" s="38" t="str">
        <f t="shared" si="11"/>
        <v>OK</v>
      </c>
      <c r="U60" s="38" t="str">
        <f t="shared" si="12"/>
        <v>OK</v>
      </c>
      <c r="V60" s="16">
        <f t="shared" si="13"/>
        <v>0</v>
      </c>
    </row>
    <row r="61" spans="1:22" ht="26.1" customHeight="1" x14ac:dyDescent="0.2">
      <c r="A61" s="20" t="s">
        <v>176</v>
      </c>
      <c r="B61" s="21" t="s">
        <v>177</v>
      </c>
      <c r="C61" s="20" t="s">
        <v>44</v>
      </c>
      <c r="D61" s="20" t="s">
        <v>178</v>
      </c>
      <c r="E61" s="22" t="s">
        <v>112</v>
      </c>
      <c r="F61" s="21">
        <v>10.8</v>
      </c>
      <c r="G61" s="23">
        <v>86.49</v>
      </c>
      <c r="H61" s="23">
        <v>934.09</v>
      </c>
      <c r="I61" s="35" t="str">
        <f t="shared" si="1"/>
        <v xml:space="preserve"> 4.3.2 </v>
      </c>
      <c r="J61" s="36" t="str">
        <f t="shared" si="2"/>
        <v xml:space="preserve"> 93358 </v>
      </c>
      <c r="K61" s="36" t="str">
        <f t="shared" si="3"/>
        <v>SINAPI</v>
      </c>
      <c r="L61" s="36" t="str">
        <f t="shared" si="4"/>
        <v>ESCAVAÇÃO MANUAL DE VALA COM PROFUNDIDADE MENOR OU IGUAL A 1,30 M. AF_02/2021</v>
      </c>
      <c r="M61" s="36" t="str">
        <f t="shared" si="5"/>
        <v>m³</v>
      </c>
      <c r="N61" s="36">
        <f t="shared" si="6"/>
        <v>10.8</v>
      </c>
      <c r="O61" s="39"/>
      <c r="P61" s="55">
        <f t="shared" si="7"/>
        <v>0</v>
      </c>
      <c r="Q61" s="37" t="str">
        <f t="shared" si="8"/>
        <v>OK</v>
      </c>
      <c r="R61" s="38" t="str">
        <f t="shared" si="9"/>
        <v>OK</v>
      </c>
      <c r="S61" s="38" t="str">
        <f t="shared" si="10"/>
        <v>OK</v>
      </c>
      <c r="T61" s="38" t="str">
        <f t="shared" si="11"/>
        <v>OK</v>
      </c>
      <c r="U61" s="38" t="str">
        <f t="shared" si="12"/>
        <v>OK</v>
      </c>
      <c r="V61" s="16">
        <f t="shared" si="13"/>
        <v>0</v>
      </c>
    </row>
    <row r="62" spans="1:22" ht="26.1" customHeight="1" x14ac:dyDescent="0.2">
      <c r="A62" s="20" t="s">
        <v>179</v>
      </c>
      <c r="B62" s="21" t="s">
        <v>180</v>
      </c>
      <c r="C62" s="20" t="s">
        <v>44</v>
      </c>
      <c r="D62" s="20" t="s">
        <v>181</v>
      </c>
      <c r="E62" s="22" t="s">
        <v>112</v>
      </c>
      <c r="F62" s="21">
        <v>10.8</v>
      </c>
      <c r="G62" s="23">
        <v>52.44</v>
      </c>
      <c r="H62" s="23">
        <v>566.35</v>
      </c>
      <c r="I62" s="35" t="str">
        <f t="shared" si="1"/>
        <v xml:space="preserve"> 4.3.3 </v>
      </c>
      <c r="J62" s="36" t="str">
        <f t="shared" si="2"/>
        <v xml:space="preserve"> 96995 </v>
      </c>
      <c r="K62" s="36" t="str">
        <f t="shared" si="3"/>
        <v>SINAPI</v>
      </c>
      <c r="L62" s="36" t="str">
        <f t="shared" si="4"/>
        <v>REATERRO MANUAL APILOADO COM SOQUETE. AF_10/2017</v>
      </c>
      <c r="M62" s="36" t="str">
        <f t="shared" si="5"/>
        <v>m³</v>
      </c>
      <c r="N62" s="36">
        <f t="shared" si="6"/>
        <v>10.8</v>
      </c>
      <c r="O62" s="39"/>
      <c r="P62" s="55">
        <f t="shared" si="7"/>
        <v>0</v>
      </c>
      <c r="Q62" s="37" t="str">
        <f t="shared" si="8"/>
        <v>OK</v>
      </c>
      <c r="R62" s="38" t="str">
        <f t="shared" si="9"/>
        <v>OK</v>
      </c>
      <c r="S62" s="38" t="str">
        <f t="shared" si="10"/>
        <v>OK</v>
      </c>
      <c r="T62" s="38" t="str">
        <f t="shared" si="11"/>
        <v>OK</v>
      </c>
      <c r="U62" s="38" t="str">
        <f t="shared" si="12"/>
        <v>OK</v>
      </c>
      <c r="V62" s="16">
        <f t="shared" si="13"/>
        <v>0</v>
      </c>
    </row>
    <row r="63" spans="1:22" ht="26.1" customHeight="1" x14ac:dyDescent="0.2">
      <c r="A63" s="17" t="s">
        <v>182</v>
      </c>
      <c r="B63" s="17"/>
      <c r="C63" s="17"/>
      <c r="D63" s="17" t="s">
        <v>183</v>
      </c>
      <c r="E63" s="17"/>
      <c r="F63" s="18"/>
      <c r="G63" s="17"/>
      <c r="H63" s="19"/>
      <c r="I63" s="30" t="str">
        <f t="shared" si="1"/>
        <v xml:space="preserve"> 4.4 </v>
      </c>
      <c r="J63" s="31" t="str">
        <f t="shared" si="2"/>
        <v/>
      </c>
      <c r="K63" s="31" t="str">
        <f t="shared" si="3"/>
        <v/>
      </c>
      <c r="L63" s="31" t="str">
        <f t="shared" si="4"/>
        <v>CARGAS E TRANSPORTES / CAÇAMBAS</v>
      </c>
      <c r="M63" s="31" t="str">
        <f t="shared" si="5"/>
        <v/>
      </c>
      <c r="N63" s="31" t="str">
        <f t="shared" si="6"/>
        <v/>
      </c>
      <c r="O63" s="53"/>
      <c r="P63" s="54" t="str">
        <f t="shared" si="7"/>
        <v/>
      </c>
      <c r="Q63" s="32" t="str">
        <f t="shared" si="8"/>
        <v>OK</v>
      </c>
      <c r="R63" s="33" t="str">
        <f t="shared" si="9"/>
        <v>OK</v>
      </c>
      <c r="S63" s="33" t="str">
        <f t="shared" si="10"/>
        <v>OK</v>
      </c>
      <c r="T63" s="33" t="str">
        <f t="shared" si="11"/>
        <v>OK</v>
      </c>
      <c r="U63" s="33" t="str">
        <f t="shared" si="12"/>
        <v>OK</v>
      </c>
      <c r="V63" s="34" t="str">
        <f t="shared" si="13"/>
        <v>-</v>
      </c>
    </row>
    <row r="64" spans="1:22" ht="26.1" customHeight="1" x14ac:dyDescent="0.2">
      <c r="A64" s="20" t="s">
        <v>184</v>
      </c>
      <c r="B64" s="21" t="s">
        <v>185</v>
      </c>
      <c r="C64" s="20" t="s">
        <v>55</v>
      </c>
      <c r="D64" s="20" t="s">
        <v>186</v>
      </c>
      <c r="E64" s="22" t="s">
        <v>187</v>
      </c>
      <c r="F64" s="21">
        <v>3</v>
      </c>
      <c r="G64" s="23">
        <v>325.69</v>
      </c>
      <c r="H64" s="23">
        <v>977.07</v>
      </c>
      <c r="I64" s="35" t="str">
        <f t="shared" si="1"/>
        <v xml:space="preserve"> 4.4.1 </v>
      </c>
      <c r="J64" s="36" t="str">
        <f t="shared" si="2"/>
        <v xml:space="preserve"> 03.25.01 </v>
      </c>
      <c r="K64" s="36" t="str">
        <f t="shared" si="3"/>
        <v>SUDECAP</v>
      </c>
      <c r="L64" s="36" t="str">
        <f t="shared" si="4"/>
        <v>CAÇAMBA 5m³</v>
      </c>
      <c r="M64" s="36" t="str">
        <f t="shared" si="5"/>
        <v>VG</v>
      </c>
      <c r="N64" s="36">
        <f t="shared" si="6"/>
        <v>3</v>
      </c>
      <c r="O64" s="39"/>
      <c r="P64" s="55">
        <f t="shared" si="7"/>
        <v>0</v>
      </c>
      <c r="Q64" s="37" t="str">
        <f t="shared" si="8"/>
        <v>OK</v>
      </c>
      <c r="R64" s="38" t="str">
        <f t="shared" si="9"/>
        <v>OK</v>
      </c>
      <c r="S64" s="38" t="str">
        <f t="shared" si="10"/>
        <v>OK</v>
      </c>
      <c r="T64" s="38" t="str">
        <f t="shared" si="11"/>
        <v>OK</v>
      </c>
      <c r="U64" s="38" t="str">
        <f t="shared" si="12"/>
        <v>OK</v>
      </c>
      <c r="V64" s="16">
        <f t="shared" si="13"/>
        <v>0</v>
      </c>
    </row>
    <row r="65" spans="1:22" ht="26.1" customHeight="1" x14ac:dyDescent="0.2">
      <c r="A65" s="17" t="s">
        <v>188</v>
      </c>
      <c r="B65" s="17"/>
      <c r="C65" s="17"/>
      <c r="D65" s="17" t="s">
        <v>189</v>
      </c>
      <c r="E65" s="17"/>
      <c r="F65" s="18"/>
      <c r="G65" s="17"/>
      <c r="H65" s="19"/>
      <c r="I65" s="30" t="str">
        <f t="shared" si="1"/>
        <v xml:space="preserve"> 5 </v>
      </c>
      <c r="J65" s="31" t="str">
        <f t="shared" si="2"/>
        <v/>
      </c>
      <c r="K65" s="31" t="str">
        <f t="shared" si="3"/>
        <v/>
      </c>
      <c r="L65" s="31" t="str">
        <f t="shared" si="4"/>
        <v>EQUIPAMENTOS</v>
      </c>
      <c r="M65" s="31" t="str">
        <f t="shared" si="5"/>
        <v/>
      </c>
      <c r="N65" s="31" t="str">
        <f t="shared" si="6"/>
        <v/>
      </c>
      <c r="O65" s="53"/>
      <c r="P65" s="54" t="str">
        <f t="shared" si="7"/>
        <v/>
      </c>
      <c r="Q65" s="32" t="str">
        <f t="shared" si="8"/>
        <v>OK</v>
      </c>
      <c r="R65" s="33" t="str">
        <f t="shared" si="9"/>
        <v>OK</v>
      </c>
      <c r="S65" s="33" t="str">
        <f t="shared" si="10"/>
        <v>OK</v>
      </c>
      <c r="T65" s="33" t="str">
        <f t="shared" si="11"/>
        <v>OK</v>
      </c>
      <c r="U65" s="33" t="str">
        <f t="shared" si="12"/>
        <v>OK</v>
      </c>
      <c r="V65" s="34" t="str">
        <f t="shared" si="13"/>
        <v>-</v>
      </c>
    </row>
    <row r="66" spans="1:22" ht="26.1" customHeight="1" x14ac:dyDescent="0.2">
      <c r="A66" s="17" t="s">
        <v>190</v>
      </c>
      <c r="B66" s="17"/>
      <c r="C66" s="17"/>
      <c r="D66" s="17" t="s">
        <v>191</v>
      </c>
      <c r="E66" s="17"/>
      <c r="F66" s="18"/>
      <c r="G66" s="17"/>
      <c r="H66" s="19"/>
      <c r="I66" s="30" t="str">
        <f t="shared" si="1"/>
        <v xml:space="preserve"> 5.1 </v>
      </c>
      <c r="J66" s="31" t="str">
        <f t="shared" si="2"/>
        <v/>
      </c>
      <c r="K66" s="31" t="str">
        <f t="shared" si="3"/>
        <v/>
      </c>
      <c r="L66" s="31" t="str">
        <f t="shared" si="4"/>
        <v>ANDAIME</v>
      </c>
      <c r="M66" s="31" t="str">
        <f t="shared" si="5"/>
        <v/>
      </c>
      <c r="N66" s="31" t="str">
        <f t="shared" si="6"/>
        <v/>
      </c>
      <c r="O66" s="53"/>
      <c r="P66" s="54" t="str">
        <f t="shared" si="7"/>
        <v/>
      </c>
      <c r="Q66" s="32" t="str">
        <f t="shared" si="8"/>
        <v>OK</v>
      </c>
      <c r="R66" s="33" t="str">
        <f t="shared" si="9"/>
        <v>OK</v>
      </c>
      <c r="S66" s="33" t="str">
        <f t="shared" si="10"/>
        <v>OK</v>
      </c>
      <c r="T66" s="33" t="str">
        <f t="shared" si="11"/>
        <v>OK</v>
      </c>
      <c r="U66" s="33" t="str">
        <f t="shared" si="12"/>
        <v>OK</v>
      </c>
      <c r="V66" s="34" t="str">
        <f t="shared" si="13"/>
        <v>-</v>
      </c>
    </row>
    <row r="67" spans="1:22" ht="26.1" customHeight="1" x14ac:dyDescent="0.2">
      <c r="A67" s="20" t="s">
        <v>192</v>
      </c>
      <c r="B67" s="21" t="s">
        <v>193</v>
      </c>
      <c r="C67" s="20" t="s">
        <v>35</v>
      </c>
      <c r="D67" s="20" t="s">
        <v>194</v>
      </c>
      <c r="E67" s="22" t="s">
        <v>195</v>
      </c>
      <c r="F67" s="21">
        <v>10.64</v>
      </c>
      <c r="G67" s="23">
        <v>106.48</v>
      </c>
      <c r="H67" s="23">
        <v>1132.94</v>
      </c>
      <c r="I67" s="35" t="str">
        <f t="shared" si="1"/>
        <v xml:space="preserve"> 5.1.1 </v>
      </c>
      <c r="J67" s="36" t="str">
        <f t="shared" si="2"/>
        <v xml:space="preserve"> SESC-EQP-029 </v>
      </c>
      <c r="K67" s="36" t="str">
        <f t="shared" si="3"/>
        <v>Próprio</v>
      </c>
      <c r="L67" s="36" t="str">
        <f t="shared" si="4"/>
        <v>ALUGUEL MENSAL ANDAIME TUBULAR TIPO TORRE 1,5x2,0m</v>
      </c>
      <c r="M67" s="36" t="str">
        <f t="shared" si="5"/>
        <v>M²/MÊS</v>
      </c>
      <c r="N67" s="36">
        <f t="shared" si="6"/>
        <v>10.64</v>
      </c>
      <c r="O67" s="39"/>
      <c r="P67" s="55">
        <f t="shared" si="7"/>
        <v>0</v>
      </c>
      <c r="Q67" s="37" t="str">
        <f t="shared" si="8"/>
        <v>OK</v>
      </c>
      <c r="R67" s="38" t="str">
        <f t="shared" si="9"/>
        <v>OK</v>
      </c>
      <c r="S67" s="38" t="str">
        <f t="shared" si="10"/>
        <v>OK</v>
      </c>
      <c r="T67" s="38" t="str">
        <f t="shared" si="11"/>
        <v>OK</v>
      </c>
      <c r="U67" s="38" t="str">
        <f t="shared" si="12"/>
        <v>OK</v>
      </c>
      <c r="V67" s="16">
        <f t="shared" si="13"/>
        <v>0</v>
      </c>
    </row>
    <row r="68" spans="1:22" ht="26.1" customHeight="1" x14ac:dyDescent="0.2">
      <c r="A68" s="20" t="s">
        <v>196</v>
      </c>
      <c r="B68" s="21" t="s">
        <v>197</v>
      </c>
      <c r="C68" s="20" t="s">
        <v>44</v>
      </c>
      <c r="D68" s="20" t="s">
        <v>198</v>
      </c>
      <c r="E68" s="22" t="s">
        <v>78</v>
      </c>
      <c r="F68" s="21">
        <v>10.64</v>
      </c>
      <c r="G68" s="23">
        <v>22.59</v>
      </c>
      <c r="H68" s="23">
        <v>240.35</v>
      </c>
      <c r="I68" s="35" t="str">
        <f t="shared" si="1"/>
        <v xml:space="preserve"> 5.1.2 </v>
      </c>
      <c r="J68" s="36" t="str">
        <f t="shared" si="2"/>
        <v xml:space="preserve"> 97064 </v>
      </c>
      <c r="K68" s="36" t="str">
        <f t="shared" si="3"/>
        <v>SINAPI</v>
      </c>
      <c r="L68" s="36" t="str">
        <f t="shared" si="4"/>
        <v>MONTAGEM E DESMONTAGEM DE ANDAIME TUBULAR TIPO TORRE (EXCLUSIVE ANDAIME E LIMPEZA). AF_11/2017</v>
      </c>
      <c r="M68" s="36" t="str">
        <f t="shared" si="5"/>
        <v>M</v>
      </c>
      <c r="N68" s="36">
        <f t="shared" si="6"/>
        <v>10.64</v>
      </c>
      <c r="O68" s="39"/>
      <c r="P68" s="55">
        <f t="shared" si="7"/>
        <v>0</v>
      </c>
      <c r="Q68" s="37" t="str">
        <f t="shared" si="8"/>
        <v>OK</v>
      </c>
      <c r="R68" s="38" t="str">
        <f t="shared" si="9"/>
        <v>OK</v>
      </c>
      <c r="S68" s="38" t="str">
        <f t="shared" si="10"/>
        <v>OK</v>
      </c>
      <c r="T68" s="38" t="str">
        <f t="shared" si="11"/>
        <v>OK</v>
      </c>
      <c r="U68" s="38" t="str">
        <f t="shared" si="12"/>
        <v>OK</v>
      </c>
      <c r="V68" s="16">
        <f t="shared" si="13"/>
        <v>0</v>
      </c>
    </row>
    <row r="69" spans="1:22" ht="26.1" customHeight="1" x14ac:dyDescent="0.2">
      <c r="A69" s="17" t="s">
        <v>199</v>
      </c>
      <c r="B69" s="17"/>
      <c r="C69" s="17"/>
      <c r="D69" s="17" t="s">
        <v>200</v>
      </c>
      <c r="E69" s="17"/>
      <c r="F69" s="18"/>
      <c r="G69" s="17"/>
      <c r="H69" s="19"/>
      <c r="I69" s="30" t="str">
        <f t="shared" si="1"/>
        <v xml:space="preserve"> 6 </v>
      </c>
      <c r="J69" s="31" t="str">
        <f t="shared" si="2"/>
        <v/>
      </c>
      <c r="K69" s="31" t="str">
        <f t="shared" si="3"/>
        <v/>
      </c>
      <c r="L69" s="31" t="str">
        <f t="shared" si="4"/>
        <v>FUNDAÇÕES</v>
      </c>
      <c r="M69" s="31" t="str">
        <f t="shared" si="5"/>
        <v/>
      </c>
      <c r="N69" s="31" t="str">
        <f t="shared" si="6"/>
        <v/>
      </c>
      <c r="O69" s="53"/>
      <c r="P69" s="54" t="str">
        <f t="shared" si="7"/>
        <v/>
      </c>
      <c r="Q69" s="32" t="str">
        <f t="shared" si="8"/>
        <v>OK</v>
      </c>
      <c r="R69" s="33" t="str">
        <f t="shared" si="9"/>
        <v>OK</v>
      </c>
      <c r="S69" s="33" t="str">
        <f t="shared" si="10"/>
        <v>OK</v>
      </c>
      <c r="T69" s="33" t="str">
        <f t="shared" si="11"/>
        <v>OK</v>
      </c>
      <c r="U69" s="33" t="str">
        <f t="shared" si="12"/>
        <v>OK</v>
      </c>
      <c r="V69" s="34" t="str">
        <f t="shared" si="13"/>
        <v>-</v>
      </c>
    </row>
    <row r="70" spans="1:22" ht="26.1" customHeight="1" x14ac:dyDescent="0.2">
      <c r="A70" s="17" t="s">
        <v>201</v>
      </c>
      <c r="B70" s="17"/>
      <c r="C70" s="17"/>
      <c r="D70" s="17" t="s">
        <v>202</v>
      </c>
      <c r="E70" s="17"/>
      <c r="F70" s="18"/>
      <c r="G70" s="17"/>
      <c r="H70" s="19"/>
      <c r="I70" s="30" t="str">
        <f t="shared" si="1"/>
        <v xml:space="preserve"> 6.1 </v>
      </c>
      <c r="J70" s="31" t="str">
        <f t="shared" si="2"/>
        <v/>
      </c>
      <c r="K70" s="31" t="str">
        <f t="shared" si="3"/>
        <v/>
      </c>
      <c r="L70" s="31" t="str">
        <f t="shared" si="4"/>
        <v>FUNDAÇÃO RASA</v>
      </c>
      <c r="M70" s="31" t="str">
        <f t="shared" si="5"/>
        <v/>
      </c>
      <c r="N70" s="31" t="str">
        <f t="shared" si="6"/>
        <v/>
      </c>
      <c r="O70" s="53"/>
      <c r="P70" s="54" t="str">
        <f t="shared" si="7"/>
        <v/>
      </c>
      <c r="Q70" s="32" t="str">
        <f t="shared" si="8"/>
        <v>OK</v>
      </c>
      <c r="R70" s="33" t="str">
        <f t="shared" si="9"/>
        <v>OK</v>
      </c>
      <c r="S70" s="33" t="str">
        <f t="shared" si="10"/>
        <v>OK</v>
      </c>
      <c r="T70" s="33" t="str">
        <f t="shared" si="11"/>
        <v>OK</v>
      </c>
      <c r="U70" s="33" t="str">
        <f t="shared" si="12"/>
        <v>OK</v>
      </c>
      <c r="V70" s="34" t="str">
        <f t="shared" si="13"/>
        <v>-</v>
      </c>
    </row>
    <row r="71" spans="1:22" ht="26.1" customHeight="1" x14ac:dyDescent="0.2">
      <c r="A71" s="20" t="s">
        <v>203</v>
      </c>
      <c r="B71" s="21" t="s">
        <v>114</v>
      </c>
      <c r="C71" s="20" t="s">
        <v>44</v>
      </c>
      <c r="D71" s="20" t="s">
        <v>115</v>
      </c>
      <c r="E71" s="22" t="s">
        <v>46</v>
      </c>
      <c r="F71" s="21">
        <v>1.18</v>
      </c>
      <c r="G71" s="23">
        <v>13.47</v>
      </c>
      <c r="H71" s="23">
        <v>15.89</v>
      </c>
      <c r="I71" s="35" t="str">
        <f t="shared" si="1"/>
        <v xml:space="preserve"> 6.1.1 </v>
      </c>
      <c r="J71" s="36" t="str">
        <f t="shared" si="2"/>
        <v xml:space="preserve"> 97634 </v>
      </c>
      <c r="K71" s="36" t="str">
        <f t="shared" si="3"/>
        <v>SINAPI</v>
      </c>
      <c r="L71" s="36" t="str">
        <f t="shared" si="4"/>
        <v>DEMOLIÇÃO DE REVESTIMENTO CERÂMICO, DE FORMA MECANIZADA COM MARTELETE, SEM REAPROVEITAMENTO. AF_12/2017</v>
      </c>
      <c r="M71" s="36" t="str">
        <f t="shared" si="5"/>
        <v>m²</v>
      </c>
      <c r="N71" s="36">
        <f t="shared" si="6"/>
        <v>1.18</v>
      </c>
      <c r="O71" s="39"/>
      <c r="P71" s="55">
        <f t="shared" si="7"/>
        <v>0</v>
      </c>
      <c r="Q71" s="37" t="str">
        <f t="shared" si="8"/>
        <v>OK</v>
      </c>
      <c r="R71" s="38" t="str">
        <f t="shared" si="9"/>
        <v>OK</v>
      </c>
      <c r="S71" s="38" t="str">
        <f t="shared" si="10"/>
        <v>OK</v>
      </c>
      <c r="T71" s="38" t="str">
        <f t="shared" si="11"/>
        <v>OK</v>
      </c>
      <c r="U71" s="38" t="str">
        <f t="shared" si="12"/>
        <v>OK</v>
      </c>
      <c r="V71" s="16">
        <f t="shared" si="13"/>
        <v>0</v>
      </c>
    </row>
    <row r="72" spans="1:22" s="1" customFormat="1" ht="26.1" customHeight="1" x14ac:dyDescent="0.2">
      <c r="A72" s="20" t="s">
        <v>204</v>
      </c>
      <c r="B72" s="21" t="s">
        <v>205</v>
      </c>
      <c r="C72" s="20" t="s">
        <v>44</v>
      </c>
      <c r="D72" s="20" t="s">
        <v>206</v>
      </c>
      <c r="E72" s="22" t="s">
        <v>112</v>
      </c>
      <c r="F72" s="21">
        <v>1.18</v>
      </c>
      <c r="G72" s="23">
        <v>161.65</v>
      </c>
      <c r="H72" s="23">
        <v>190.74</v>
      </c>
      <c r="I72" s="35" t="str">
        <f t="shared" si="1"/>
        <v xml:space="preserve"> 6.1.2 </v>
      </c>
      <c r="J72" s="36" t="str">
        <f t="shared" si="2"/>
        <v xml:space="preserve"> 96522 </v>
      </c>
      <c r="K72" s="36" t="str">
        <f t="shared" si="3"/>
        <v>SINAPI</v>
      </c>
      <c r="L72" s="36" t="str">
        <f t="shared" si="4"/>
        <v>ESCAVAÇÃO MANUAL PARA BLOCO DE COROAMENTO OU SAPATA (SEM ESCAVAÇÃO PARA COLOCAÇÃO DE FÔRMAS). AF_06/2017</v>
      </c>
      <c r="M72" s="36" t="str">
        <f t="shared" si="5"/>
        <v>m³</v>
      </c>
      <c r="N72" s="36">
        <f t="shared" si="6"/>
        <v>1.18</v>
      </c>
      <c r="O72" s="39"/>
      <c r="P72" s="55">
        <f t="shared" si="7"/>
        <v>0</v>
      </c>
      <c r="Q72" s="37" t="str">
        <f t="shared" si="8"/>
        <v>OK</v>
      </c>
      <c r="R72" s="38" t="str">
        <f t="shared" si="9"/>
        <v>OK</v>
      </c>
      <c r="S72" s="38" t="str">
        <f t="shared" si="10"/>
        <v>OK</v>
      </c>
      <c r="T72" s="38" t="str">
        <f t="shared" si="11"/>
        <v>OK</v>
      </c>
      <c r="U72" s="38" t="str">
        <f t="shared" si="12"/>
        <v>OK</v>
      </c>
      <c r="V72" s="16">
        <f t="shared" si="13"/>
        <v>0</v>
      </c>
    </row>
    <row r="73" spans="1:22" ht="26.1" customHeight="1" x14ac:dyDescent="0.2">
      <c r="A73" s="20" t="s">
        <v>207</v>
      </c>
      <c r="B73" s="21" t="s">
        <v>208</v>
      </c>
      <c r="C73" s="20" t="s">
        <v>44</v>
      </c>
      <c r="D73" s="20" t="s">
        <v>209</v>
      </c>
      <c r="E73" s="22" t="s">
        <v>46</v>
      </c>
      <c r="F73" s="21">
        <v>11.8</v>
      </c>
      <c r="G73" s="23">
        <v>3.49</v>
      </c>
      <c r="H73" s="23">
        <v>41.18</v>
      </c>
      <c r="I73" s="35" t="str">
        <f t="shared" ref="I73:I215" si="14">IF(A73="","",A73)</f>
        <v xml:space="preserve"> 6.1.3 </v>
      </c>
      <c r="J73" s="36" t="str">
        <f t="shared" ref="J73:J215" si="15">IF(B73="","",B73)</f>
        <v xml:space="preserve"> 97083 </v>
      </c>
      <c r="K73" s="36" t="str">
        <f t="shared" ref="K73:K215" si="16">IF(C73="","",C73)</f>
        <v>SINAPI</v>
      </c>
      <c r="L73" s="36" t="str">
        <f t="shared" ref="L73:L215" si="17">IF(D73="","",D73)</f>
        <v>COMPACTAÇÃO MECÂNICA DE SOLO PARA EXECUÇÃO DE RADIER, PISO DE CONCRETO OU LAJE SOBRE SOLO, COM COMPACTADOR DE SOLOS A PERCUSSÃO. AF_09/2021</v>
      </c>
      <c r="M73" s="36" t="str">
        <f t="shared" ref="M73:M215" si="18">IF(E73="","",E73)</f>
        <v>m²</v>
      </c>
      <c r="N73" s="36">
        <f t="shared" ref="N73:N215" si="19">IF(F73="","",F73)</f>
        <v>11.8</v>
      </c>
      <c r="O73" s="39"/>
      <c r="P73" s="55">
        <f t="shared" ref="P73:P215" si="20">IF(N73="","",TRUNC(N73*O73,2))</f>
        <v>0</v>
      </c>
      <c r="Q73" s="37" t="str">
        <f t="shared" ref="Q73:Q215" si="21">IF(D73=L73,"OK","ERRO")</f>
        <v>OK</v>
      </c>
      <c r="R73" s="38" t="str">
        <f t="shared" ref="R73:R215" si="22">IF(E73=M73,"OK","ERRO")</f>
        <v>OK</v>
      </c>
      <c r="S73" s="38" t="str">
        <f t="shared" ref="S73:S215" si="23">IF(F73=N73,"OK","ERRO")</f>
        <v>OK</v>
      </c>
      <c r="T73" s="38" t="str">
        <f t="shared" ref="T73:T215" si="24">IF(G73&gt;=O73,"OK","ERRO")</f>
        <v>OK</v>
      </c>
      <c r="U73" s="38" t="str">
        <f t="shared" ref="U73:U215" si="25">IF(P73&lt;=H73,"OK","ERRO")</f>
        <v>OK</v>
      </c>
      <c r="V73" s="16">
        <f t="shared" ref="V73:V215" si="26">IFERROR(P73/H73,"-")</f>
        <v>0</v>
      </c>
    </row>
    <row r="74" spans="1:22" ht="26.1" customHeight="1" x14ac:dyDescent="0.2">
      <c r="A74" s="20" t="s">
        <v>210</v>
      </c>
      <c r="B74" s="21" t="s">
        <v>211</v>
      </c>
      <c r="C74" s="20" t="s">
        <v>44</v>
      </c>
      <c r="D74" s="20" t="s">
        <v>212</v>
      </c>
      <c r="E74" s="22" t="s">
        <v>46</v>
      </c>
      <c r="F74" s="21">
        <v>11.8</v>
      </c>
      <c r="G74" s="23">
        <v>21.8</v>
      </c>
      <c r="H74" s="23">
        <v>257.24</v>
      </c>
      <c r="I74" s="35" t="str">
        <f t="shared" si="14"/>
        <v xml:space="preserve"> 6.1.4 </v>
      </c>
      <c r="J74" s="36" t="str">
        <f t="shared" si="15"/>
        <v xml:space="preserve"> 95240 </v>
      </c>
      <c r="K74" s="36" t="str">
        <f t="shared" si="16"/>
        <v>SINAPI</v>
      </c>
      <c r="L74" s="36" t="str">
        <f t="shared" si="17"/>
        <v>LASTRO DE CONCRETO MAGRO, APLICADO EM PISOS, LAJES SOBRE SOLO OU RADIERS, ESPESSURA DE 3 CM. AF_07/2016</v>
      </c>
      <c r="M74" s="36" t="str">
        <f t="shared" si="18"/>
        <v>m²</v>
      </c>
      <c r="N74" s="36">
        <f t="shared" si="19"/>
        <v>11.8</v>
      </c>
      <c r="O74" s="39"/>
      <c r="P74" s="55">
        <f t="shared" si="20"/>
        <v>0</v>
      </c>
      <c r="Q74" s="37" t="str">
        <f t="shared" si="21"/>
        <v>OK</v>
      </c>
      <c r="R74" s="38" t="str">
        <f t="shared" si="22"/>
        <v>OK</v>
      </c>
      <c r="S74" s="38" t="str">
        <f t="shared" si="23"/>
        <v>OK</v>
      </c>
      <c r="T74" s="38" t="str">
        <f t="shared" si="24"/>
        <v>OK</v>
      </c>
      <c r="U74" s="38" t="str">
        <f t="shared" si="25"/>
        <v>OK</v>
      </c>
      <c r="V74" s="16">
        <f t="shared" si="26"/>
        <v>0</v>
      </c>
    </row>
    <row r="75" spans="1:22" ht="26.1" customHeight="1" x14ac:dyDescent="0.2">
      <c r="A75" s="20" t="s">
        <v>213</v>
      </c>
      <c r="B75" s="21" t="s">
        <v>214</v>
      </c>
      <c r="C75" s="20" t="s">
        <v>44</v>
      </c>
      <c r="D75" s="20" t="s">
        <v>215</v>
      </c>
      <c r="E75" s="22" t="s">
        <v>46</v>
      </c>
      <c r="F75" s="21">
        <v>11.8</v>
      </c>
      <c r="G75" s="23">
        <v>3.13</v>
      </c>
      <c r="H75" s="23">
        <v>36.93</v>
      </c>
      <c r="I75" s="35" t="str">
        <f t="shared" si="14"/>
        <v xml:space="preserve"> 6.1.5 </v>
      </c>
      <c r="J75" s="36" t="str">
        <f t="shared" si="15"/>
        <v xml:space="preserve"> 97113 </v>
      </c>
      <c r="K75" s="36" t="str">
        <f t="shared" si="16"/>
        <v>SINAPI</v>
      </c>
      <c r="L75" s="36" t="str">
        <f t="shared" si="17"/>
        <v>APLICAÇÃO DE LONA PLÁSTICA PARA EXECUÇÃO DE PAVIMENTOS DE CONCRETO. AF_04/2022</v>
      </c>
      <c r="M75" s="36" t="str">
        <f t="shared" si="18"/>
        <v>m²</v>
      </c>
      <c r="N75" s="36">
        <f t="shared" si="19"/>
        <v>11.8</v>
      </c>
      <c r="O75" s="39"/>
      <c r="P75" s="55">
        <f t="shared" si="20"/>
        <v>0</v>
      </c>
      <c r="Q75" s="37" t="str">
        <f t="shared" si="21"/>
        <v>OK</v>
      </c>
      <c r="R75" s="38" t="str">
        <f t="shared" si="22"/>
        <v>OK</v>
      </c>
      <c r="S75" s="38" t="str">
        <f t="shared" si="23"/>
        <v>OK</v>
      </c>
      <c r="T75" s="38" t="str">
        <f t="shared" si="24"/>
        <v>OK</v>
      </c>
      <c r="U75" s="38" t="str">
        <f t="shared" si="25"/>
        <v>OK</v>
      </c>
      <c r="V75" s="16">
        <f t="shared" si="26"/>
        <v>0</v>
      </c>
    </row>
    <row r="76" spans="1:22" ht="26.1" customHeight="1" x14ac:dyDescent="0.2">
      <c r="A76" s="20" t="s">
        <v>216</v>
      </c>
      <c r="B76" s="21" t="s">
        <v>217</v>
      </c>
      <c r="C76" s="20" t="s">
        <v>44</v>
      </c>
      <c r="D76" s="20" t="s">
        <v>218</v>
      </c>
      <c r="E76" s="22" t="s">
        <v>46</v>
      </c>
      <c r="F76" s="21">
        <v>11.8</v>
      </c>
      <c r="G76" s="23">
        <v>165.06</v>
      </c>
      <c r="H76" s="23">
        <v>1947.7</v>
      </c>
      <c r="I76" s="35" t="str">
        <f t="shared" si="14"/>
        <v xml:space="preserve"> 6.1.6 </v>
      </c>
      <c r="J76" s="36" t="str">
        <f t="shared" si="15"/>
        <v xml:space="preserve"> 97086 </v>
      </c>
      <c r="K76" s="36" t="str">
        <f t="shared" si="16"/>
        <v>SINAPI</v>
      </c>
      <c r="L76" s="36" t="str">
        <f t="shared" si="17"/>
        <v>FABRICAÇÃO, MONTAGEM E DESMONTAGEM DE FORMA PARA RADIER, PISO DE CONCRETO OU LAJE SOBRE SOLO, EM MADEIRA SERRADA, 4 UTILIZAÇÕES. AF_09/2021</v>
      </c>
      <c r="M76" s="36" t="str">
        <f t="shared" si="18"/>
        <v>m²</v>
      </c>
      <c r="N76" s="36">
        <f t="shared" si="19"/>
        <v>11.8</v>
      </c>
      <c r="O76" s="39"/>
      <c r="P76" s="55">
        <f t="shared" si="20"/>
        <v>0</v>
      </c>
      <c r="Q76" s="37" t="str">
        <f t="shared" si="21"/>
        <v>OK</v>
      </c>
      <c r="R76" s="38" t="str">
        <f t="shared" si="22"/>
        <v>OK</v>
      </c>
      <c r="S76" s="38" t="str">
        <f t="shared" si="23"/>
        <v>OK</v>
      </c>
      <c r="T76" s="38" t="str">
        <f t="shared" si="24"/>
        <v>OK</v>
      </c>
      <c r="U76" s="38" t="str">
        <f t="shared" si="25"/>
        <v>OK</v>
      </c>
      <c r="V76" s="16">
        <f t="shared" si="26"/>
        <v>0</v>
      </c>
    </row>
    <row r="77" spans="1:22" ht="26.1" customHeight="1" x14ac:dyDescent="0.2">
      <c r="A77" s="20" t="s">
        <v>219</v>
      </c>
      <c r="B77" s="21" t="s">
        <v>220</v>
      </c>
      <c r="C77" s="20" t="s">
        <v>44</v>
      </c>
      <c r="D77" s="20" t="s">
        <v>221</v>
      </c>
      <c r="E77" s="22" t="s">
        <v>222</v>
      </c>
      <c r="F77" s="21">
        <v>77</v>
      </c>
      <c r="G77" s="23">
        <v>16.12</v>
      </c>
      <c r="H77" s="23">
        <v>1241.24</v>
      </c>
      <c r="I77" s="35" t="str">
        <f t="shared" si="14"/>
        <v xml:space="preserve"> 6.1.7 </v>
      </c>
      <c r="J77" s="36" t="str">
        <f t="shared" si="15"/>
        <v xml:space="preserve"> 96546 </v>
      </c>
      <c r="K77" s="36" t="str">
        <f t="shared" si="16"/>
        <v>SINAPI</v>
      </c>
      <c r="L77" s="36" t="str">
        <f t="shared" si="17"/>
        <v>ARMAÇÃO DE BLOCO, VIGA BALDRAME OU SAPATA UTILIZANDO AÇO CA-50 DE 10 MM - MONTAGEM. AF_06/2017</v>
      </c>
      <c r="M77" s="36" t="str">
        <f t="shared" si="18"/>
        <v>KG</v>
      </c>
      <c r="N77" s="36">
        <f t="shared" si="19"/>
        <v>77</v>
      </c>
      <c r="O77" s="39"/>
      <c r="P77" s="55">
        <f t="shared" si="20"/>
        <v>0</v>
      </c>
      <c r="Q77" s="37" t="str">
        <f t="shared" si="21"/>
        <v>OK</v>
      </c>
      <c r="R77" s="38" t="str">
        <f t="shared" si="22"/>
        <v>OK</v>
      </c>
      <c r="S77" s="38" t="str">
        <f t="shared" si="23"/>
        <v>OK</v>
      </c>
      <c r="T77" s="38" t="str">
        <f t="shared" si="24"/>
        <v>OK</v>
      </c>
      <c r="U77" s="38" t="str">
        <f t="shared" si="25"/>
        <v>OK</v>
      </c>
      <c r="V77" s="16">
        <f t="shared" si="26"/>
        <v>0</v>
      </c>
    </row>
    <row r="78" spans="1:22" ht="26.1" customHeight="1" x14ac:dyDescent="0.2">
      <c r="A78" s="20" t="s">
        <v>223</v>
      </c>
      <c r="B78" s="21" t="s">
        <v>224</v>
      </c>
      <c r="C78" s="20" t="s">
        <v>44</v>
      </c>
      <c r="D78" s="20" t="s">
        <v>225</v>
      </c>
      <c r="E78" s="22" t="s">
        <v>112</v>
      </c>
      <c r="F78" s="21">
        <v>1.65</v>
      </c>
      <c r="G78" s="23">
        <v>845.13</v>
      </c>
      <c r="H78" s="23">
        <v>1394.46</v>
      </c>
      <c r="I78" s="35" t="str">
        <f t="shared" si="14"/>
        <v xml:space="preserve"> 6.1.8 </v>
      </c>
      <c r="J78" s="36" t="str">
        <f t="shared" si="15"/>
        <v xml:space="preserve"> 97096 </v>
      </c>
      <c r="K78" s="36" t="str">
        <f t="shared" si="16"/>
        <v>SINAPI</v>
      </c>
      <c r="L78" s="36" t="str">
        <f t="shared" si="17"/>
        <v>CONCRETAGEM DE RADIER, PISO DE CONCRETO OU LAJE SOBRE SOLO, FCK 30 MPA - LANÇAMENTO, ADENSAMENTO E ACABAMENTO. AF_09/2021</v>
      </c>
      <c r="M78" s="36" t="str">
        <f t="shared" si="18"/>
        <v>m³</v>
      </c>
      <c r="N78" s="36">
        <f t="shared" si="19"/>
        <v>1.65</v>
      </c>
      <c r="O78" s="39"/>
      <c r="P78" s="55">
        <f t="shared" si="20"/>
        <v>0</v>
      </c>
      <c r="Q78" s="37" t="str">
        <f t="shared" si="21"/>
        <v>OK</v>
      </c>
      <c r="R78" s="38" t="str">
        <f t="shared" si="22"/>
        <v>OK</v>
      </c>
      <c r="S78" s="38" t="str">
        <f t="shared" si="23"/>
        <v>OK</v>
      </c>
      <c r="T78" s="38" t="str">
        <f t="shared" si="24"/>
        <v>OK</v>
      </c>
      <c r="U78" s="38" t="str">
        <f t="shared" si="25"/>
        <v>OK</v>
      </c>
      <c r="V78" s="16">
        <f t="shared" si="26"/>
        <v>0</v>
      </c>
    </row>
    <row r="79" spans="1:22" ht="26.1" customHeight="1" x14ac:dyDescent="0.2">
      <c r="A79" s="17" t="s">
        <v>226</v>
      </c>
      <c r="B79" s="17"/>
      <c r="C79" s="17"/>
      <c r="D79" s="17" t="s">
        <v>227</v>
      </c>
      <c r="E79" s="17"/>
      <c r="F79" s="18"/>
      <c r="G79" s="17"/>
      <c r="H79" s="19"/>
      <c r="I79" s="30" t="str">
        <f t="shared" si="14"/>
        <v xml:space="preserve"> 7 </v>
      </c>
      <c r="J79" s="31" t="str">
        <f t="shared" si="15"/>
        <v/>
      </c>
      <c r="K79" s="31" t="str">
        <f t="shared" si="16"/>
        <v/>
      </c>
      <c r="L79" s="31" t="str">
        <f t="shared" si="17"/>
        <v>ESTRUTURAS</v>
      </c>
      <c r="M79" s="31" t="str">
        <f t="shared" si="18"/>
        <v/>
      </c>
      <c r="N79" s="31" t="str">
        <f t="shared" si="19"/>
        <v/>
      </c>
      <c r="O79" s="53"/>
      <c r="P79" s="54" t="str">
        <f t="shared" si="20"/>
        <v/>
      </c>
      <c r="Q79" s="32" t="str">
        <f t="shared" si="21"/>
        <v>OK</v>
      </c>
      <c r="R79" s="33" t="str">
        <f t="shared" si="22"/>
        <v>OK</v>
      </c>
      <c r="S79" s="33" t="str">
        <f t="shared" si="23"/>
        <v>OK</v>
      </c>
      <c r="T79" s="33" t="str">
        <f t="shared" si="24"/>
        <v>OK</v>
      </c>
      <c r="U79" s="33" t="str">
        <f t="shared" si="25"/>
        <v>OK</v>
      </c>
      <c r="V79" s="34" t="str">
        <f t="shared" si="26"/>
        <v>-</v>
      </c>
    </row>
    <row r="80" spans="1:22" ht="26.1" customHeight="1" x14ac:dyDescent="0.2">
      <c r="A80" s="17" t="s">
        <v>228</v>
      </c>
      <c r="B80" s="17"/>
      <c r="C80" s="17"/>
      <c r="D80" s="17" t="s">
        <v>229</v>
      </c>
      <c r="E80" s="17"/>
      <c r="F80" s="18"/>
      <c r="G80" s="17"/>
      <c r="H80" s="19"/>
      <c r="I80" s="30" t="str">
        <f t="shared" si="14"/>
        <v xml:space="preserve"> 7.1 </v>
      </c>
      <c r="J80" s="31" t="str">
        <f t="shared" si="15"/>
        <v/>
      </c>
      <c r="K80" s="31" t="str">
        <f t="shared" si="16"/>
        <v/>
      </c>
      <c r="L80" s="31" t="str">
        <f t="shared" si="17"/>
        <v>ALVENARIA ESTRUTURAL</v>
      </c>
      <c r="M80" s="31" t="str">
        <f t="shared" si="18"/>
        <v/>
      </c>
      <c r="N80" s="31" t="str">
        <f t="shared" si="19"/>
        <v/>
      </c>
      <c r="O80" s="53"/>
      <c r="P80" s="54" t="str">
        <f t="shared" si="20"/>
        <v/>
      </c>
      <c r="Q80" s="32" t="str">
        <f t="shared" si="21"/>
        <v>OK</v>
      </c>
      <c r="R80" s="33" t="str">
        <f t="shared" si="22"/>
        <v>OK</v>
      </c>
      <c r="S80" s="33" t="str">
        <f t="shared" si="23"/>
        <v>OK</v>
      </c>
      <c r="T80" s="33" t="str">
        <f t="shared" si="24"/>
        <v>OK</v>
      </c>
      <c r="U80" s="33" t="str">
        <f t="shared" si="25"/>
        <v>OK</v>
      </c>
      <c r="V80" s="34" t="str">
        <f t="shared" si="26"/>
        <v>-</v>
      </c>
    </row>
    <row r="81" spans="1:22" ht="26.1" customHeight="1" x14ac:dyDescent="0.2">
      <c r="A81" s="20" t="s">
        <v>230</v>
      </c>
      <c r="B81" s="21" t="s">
        <v>231</v>
      </c>
      <c r="C81" s="20" t="s">
        <v>44</v>
      </c>
      <c r="D81" s="20" t="s">
        <v>232</v>
      </c>
      <c r="E81" s="22" t="s">
        <v>46</v>
      </c>
      <c r="F81" s="21">
        <v>32.47</v>
      </c>
      <c r="G81" s="23">
        <v>144.57</v>
      </c>
      <c r="H81" s="23">
        <v>4694.18</v>
      </c>
      <c r="I81" s="35" t="str">
        <f t="shared" si="14"/>
        <v xml:space="preserve"> 7.1.1 </v>
      </c>
      <c r="J81" s="36" t="str">
        <f t="shared" si="15"/>
        <v xml:space="preserve"> 89478 </v>
      </c>
      <c r="K81" s="36" t="str">
        <f t="shared" si="16"/>
        <v>SINAPI</v>
      </c>
      <c r="L81" s="36" t="str">
        <f t="shared" si="17"/>
        <v>ALVENARIA DE BLOCOS DE CONCRETO ESTRUTURAL 14X19X29 CM (ESPESSURA 14 CM), FBK = 4,5 MPA, UTILIZANDO COLHER DE PEDREIRO. AF_10/2022</v>
      </c>
      <c r="M81" s="36" t="str">
        <f t="shared" si="18"/>
        <v>m²</v>
      </c>
      <c r="N81" s="36">
        <f t="shared" si="19"/>
        <v>32.47</v>
      </c>
      <c r="O81" s="39"/>
      <c r="P81" s="55">
        <f t="shared" si="20"/>
        <v>0</v>
      </c>
      <c r="Q81" s="37" t="str">
        <f t="shared" si="21"/>
        <v>OK</v>
      </c>
      <c r="R81" s="38" t="str">
        <f t="shared" si="22"/>
        <v>OK</v>
      </c>
      <c r="S81" s="38" t="str">
        <f t="shared" si="23"/>
        <v>OK</v>
      </c>
      <c r="T81" s="38" t="str">
        <f t="shared" si="24"/>
        <v>OK</v>
      </c>
      <c r="U81" s="38" t="str">
        <f t="shared" si="25"/>
        <v>OK</v>
      </c>
      <c r="V81" s="16">
        <f t="shared" si="26"/>
        <v>0</v>
      </c>
    </row>
    <row r="82" spans="1:22" ht="26.1" customHeight="1" x14ac:dyDescent="0.2">
      <c r="A82" s="20" t="s">
        <v>233</v>
      </c>
      <c r="B82" s="21" t="s">
        <v>234</v>
      </c>
      <c r="C82" s="20" t="s">
        <v>44</v>
      </c>
      <c r="D82" s="20" t="s">
        <v>235</v>
      </c>
      <c r="E82" s="22" t="s">
        <v>222</v>
      </c>
      <c r="F82" s="21">
        <v>15</v>
      </c>
      <c r="G82" s="23">
        <v>18.12</v>
      </c>
      <c r="H82" s="23">
        <v>271.8</v>
      </c>
      <c r="I82" s="35" t="str">
        <f t="shared" si="14"/>
        <v xml:space="preserve"> 7.1.2 </v>
      </c>
      <c r="J82" s="36" t="str">
        <f t="shared" si="15"/>
        <v xml:space="preserve"> 96545 </v>
      </c>
      <c r="K82" s="36" t="str">
        <f t="shared" si="16"/>
        <v>SINAPI</v>
      </c>
      <c r="L82" s="36" t="str">
        <f t="shared" si="17"/>
        <v>ARMAÇÃO DE BLOCO, VIGA BALDRAME OU SAPATA UTILIZANDO AÇO CA-50 DE 8 MM - MONTAGEM. AF_06/2017</v>
      </c>
      <c r="M82" s="36" t="str">
        <f t="shared" si="18"/>
        <v>KG</v>
      </c>
      <c r="N82" s="36">
        <f t="shared" si="19"/>
        <v>15</v>
      </c>
      <c r="O82" s="39"/>
      <c r="P82" s="55">
        <f t="shared" si="20"/>
        <v>0</v>
      </c>
      <c r="Q82" s="37" t="str">
        <f t="shared" si="21"/>
        <v>OK</v>
      </c>
      <c r="R82" s="38" t="str">
        <f t="shared" si="22"/>
        <v>OK</v>
      </c>
      <c r="S82" s="38" t="str">
        <f t="shared" si="23"/>
        <v>OK</v>
      </c>
      <c r="T82" s="38" t="str">
        <f t="shared" si="24"/>
        <v>OK</v>
      </c>
      <c r="U82" s="38" t="str">
        <f t="shared" si="25"/>
        <v>OK</v>
      </c>
      <c r="V82" s="16">
        <f t="shared" si="26"/>
        <v>0</v>
      </c>
    </row>
    <row r="83" spans="1:22" ht="26.1" customHeight="1" x14ac:dyDescent="0.2">
      <c r="A83" s="20" t="s">
        <v>236</v>
      </c>
      <c r="B83" s="21" t="s">
        <v>237</v>
      </c>
      <c r="C83" s="20" t="s">
        <v>44</v>
      </c>
      <c r="D83" s="20" t="s">
        <v>238</v>
      </c>
      <c r="E83" s="22" t="s">
        <v>112</v>
      </c>
      <c r="F83" s="21">
        <v>0.7</v>
      </c>
      <c r="G83" s="23">
        <v>1163.58</v>
      </c>
      <c r="H83" s="23">
        <v>814.5</v>
      </c>
      <c r="I83" s="35" t="str">
        <f t="shared" si="14"/>
        <v xml:space="preserve"> 7.1.3 </v>
      </c>
      <c r="J83" s="36" t="str">
        <f t="shared" si="15"/>
        <v xml:space="preserve"> 89995 </v>
      </c>
      <c r="K83" s="36" t="str">
        <f t="shared" si="16"/>
        <v>SINAPI</v>
      </c>
      <c r="L83" s="36" t="str">
        <f t="shared" si="17"/>
        <v>GRAUTEAMENTO DE CINTA SUPERIOR OU DE VERGA EM ALVENARIA ESTRUTURAL. AF_09/2021</v>
      </c>
      <c r="M83" s="36" t="str">
        <f t="shared" si="18"/>
        <v>m³</v>
      </c>
      <c r="N83" s="36">
        <f t="shared" si="19"/>
        <v>0.7</v>
      </c>
      <c r="O83" s="39"/>
      <c r="P83" s="55">
        <f t="shared" si="20"/>
        <v>0</v>
      </c>
      <c r="Q83" s="37" t="str">
        <f t="shared" si="21"/>
        <v>OK</v>
      </c>
      <c r="R83" s="38" t="str">
        <f t="shared" si="22"/>
        <v>OK</v>
      </c>
      <c r="S83" s="38" t="str">
        <f t="shared" si="23"/>
        <v>OK</v>
      </c>
      <c r="T83" s="38" t="str">
        <f t="shared" si="24"/>
        <v>OK</v>
      </c>
      <c r="U83" s="38" t="str">
        <f t="shared" si="25"/>
        <v>OK</v>
      </c>
      <c r="V83" s="16">
        <f t="shared" si="26"/>
        <v>0</v>
      </c>
    </row>
    <row r="84" spans="1:22" ht="26.1" customHeight="1" x14ac:dyDescent="0.2">
      <c r="A84" s="20" t="s">
        <v>239</v>
      </c>
      <c r="B84" s="21" t="s">
        <v>240</v>
      </c>
      <c r="C84" s="20" t="s">
        <v>44</v>
      </c>
      <c r="D84" s="20" t="s">
        <v>241</v>
      </c>
      <c r="E84" s="22" t="s">
        <v>112</v>
      </c>
      <c r="F84" s="21">
        <v>0.2</v>
      </c>
      <c r="G84" s="23">
        <v>1202.97</v>
      </c>
      <c r="H84" s="23">
        <v>240.59</v>
      </c>
      <c r="I84" s="35" t="str">
        <f t="shared" si="14"/>
        <v xml:space="preserve"> 7.1.4 </v>
      </c>
      <c r="J84" s="36" t="str">
        <f t="shared" si="15"/>
        <v xml:space="preserve"> 89993 </v>
      </c>
      <c r="K84" s="36" t="str">
        <f t="shared" si="16"/>
        <v>SINAPI</v>
      </c>
      <c r="L84" s="36" t="str">
        <f t="shared" si="17"/>
        <v>GRAUTEAMENTO VERTICAL EM ALVENARIA ESTRUTURAL. AF_09/2021</v>
      </c>
      <c r="M84" s="36" t="str">
        <f t="shared" si="18"/>
        <v>m³</v>
      </c>
      <c r="N84" s="36">
        <f t="shared" si="19"/>
        <v>0.2</v>
      </c>
      <c r="O84" s="39"/>
      <c r="P84" s="55">
        <f t="shared" si="20"/>
        <v>0</v>
      </c>
      <c r="Q84" s="37" t="str">
        <f t="shared" si="21"/>
        <v>OK</v>
      </c>
      <c r="R84" s="38" t="str">
        <f t="shared" si="22"/>
        <v>OK</v>
      </c>
      <c r="S84" s="38" t="str">
        <f t="shared" si="23"/>
        <v>OK</v>
      </c>
      <c r="T84" s="38" t="str">
        <f t="shared" si="24"/>
        <v>OK</v>
      </c>
      <c r="U84" s="38" t="str">
        <f t="shared" si="25"/>
        <v>OK</v>
      </c>
      <c r="V84" s="16">
        <f t="shared" si="26"/>
        <v>0</v>
      </c>
    </row>
    <row r="85" spans="1:22" ht="26.1" customHeight="1" x14ac:dyDescent="0.2">
      <c r="A85" s="17" t="s">
        <v>242</v>
      </c>
      <c r="B85" s="17"/>
      <c r="C85" s="17"/>
      <c r="D85" s="17" t="s">
        <v>243</v>
      </c>
      <c r="E85" s="17"/>
      <c r="F85" s="18"/>
      <c r="G85" s="17"/>
      <c r="H85" s="19"/>
      <c r="I85" s="30" t="str">
        <f t="shared" si="14"/>
        <v xml:space="preserve"> 7.2 </v>
      </c>
      <c r="J85" s="31" t="str">
        <f t="shared" si="15"/>
        <v/>
      </c>
      <c r="K85" s="31" t="str">
        <f t="shared" si="16"/>
        <v/>
      </c>
      <c r="L85" s="31" t="str">
        <f t="shared" si="17"/>
        <v>LAJE PRÉ-MOLDADA</v>
      </c>
      <c r="M85" s="31" t="str">
        <f t="shared" si="18"/>
        <v/>
      </c>
      <c r="N85" s="31" t="str">
        <f t="shared" si="19"/>
        <v/>
      </c>
      <c r="O85" s="53"/>
      <c r="P85" s="54" t="str">
        <f t="shared" si="20"/>
        <v/>
      </c>
      <c r="Q85" s="32" t="str">
        <f t="shared" si="21"/>
        <v>OK</v>
      </c>
      <c r="R85" s="33" t="str">
        <f t="shared" si="22"/>
        <v>OK</v>
      </c>
      <c r="S85" s="33" t="str">
        <f t="shared" si="23"/>
        <v>OK</v>
      </c>
      <c r="T85" s="33" t="str">
        <f t="shared" si="24"/>
        <v>OK</v>
      </c>
      <c r="U85" s="33" t="str">
        <f t="shared" si="25"/>
        <v>OK</v>
      </c>
      <c r="V85" s="34" t="str">
        <f t="shared" si="26"/>
        <v>-</v>
      </c>
    </row>
    <row r="86" spans="1:22" ht="26.1" customHeight="1" x14ac:dyDescent="0.2">
      <c r="A86" s="20" t="s">
        <v>244</v>
      </c>
      <c r="B86" s="21" t="s">
        <v>245</v>
      </c>
      <c r="C86" s="20" t="s">
        <v>44</v>
      </c>
      <c r="D86" s="20" t="s">
        <v>246</v>
      </c>
      <c r="E86" s="22" t="s">
        <v>46</v>
      </c>
      <c r="F86" s="21">
        <v>11.74</v>
      </c>
      <c r="G86" s="23">
        <v>285.89</v>
      </c>
      <c r="H86" s="23">
        <v>3356.34</v>
      </c>
      <c r="I86" s="35" t="str">
        <f t="shared" si="14"/>
        <v xml:space="preserve"> 7.2.1 </v>
      </c>
      <c r="J86" s="36" t="str">
        <f t="shared" si="15"/>
        <v xml:space="preserve"> 101963 </v>
      </c>
      <c r="K86" s="36" t="str">
        <f t="shared" si="16"/>
        <v>SINAPI</v>
      </c>
      <c r="L86" s="36" t="str">
        <f t="shared" si="17"/>
        <v>LAJE PRÉ-MOLDADA UNIDIRECIONAL, BIAPOIADA, PARA PISO, ENCHIMENTO EM CERÂMICA, VIGOTA CONVENCIONAL, ALTURA TOTAL DA LAJE (ENCHIMENTO+CAPA) = (8+4). AF_11/2020</v>
      </c>
      <c r="M86" s="36" t="str">
        <f t="shared" si="18"/>
        <v>m²</v>
      </c>
      <c r="N86" s="36">
        <f t="shared" si="19"/>
        <v>11.74</v>
      </c>
      <c r="O86" s="39"/>
      <c r="P86" s="55">
        <f t="shared" si="20"/>
        <v>0</v>
      </c>
      <c r="Q86" s="37" t="str">
        <f t="shared" si="21"/>
        <v>OK</v>
      </c>
      <c r="R86" s="38" t="str">
        <f t="shared" si="22"/>
        <v>OK</v>
      </c>
      <c r="S86" s="38" t="str">
        <f t="shared" si="23"/>
        <v>OK</v>
      </c>
      <c r="T86" s="38" t="str">
        <f t="shared" si="24"/>
        <v>OK</v>
      </c>
      <c r="U86" s="38" t="str">
        <f t="shared" si="25"/>
        <v>OK</v>
      </c>
      <c r="V86" s="16">
        <f t="shared" si="26"/>
        <v>0</v>
      </c>
    </row>
    <row r="87" spans="1:22" ht="26.1" customHeight="1" x14ac:dyDescent="0.2">
      <c r="A87" s="17" t="s">
        <v>247</v>
      </c>
      <c r="B87" s="17"/>
      <c r="C87" s="17"/>
      <c r="D87" s="17" t="s">
        <v>248</v>
      </c>
      <c r="E87" s="17"/>
      <c r="F87" s="18"/>
      <c r="G87" s="17"/>
      <c r="H87" s="19"/>
      <c r="I87" s="30" t="str">
        <f t="shared" si="14"/>
        <v xml:space="preserve"> 8 </v>
      </c>
      <c r="J87" s="31" t="str">
        <f t="shared" si="15"/>
        <v/>
      </c>
      <c r="K87" s="31" t="str">
        <f t="shared" si="16"/>
        <v/>
      </c>
      <c r="L87" s="31" t="str">
        <f t="shared" si="17"/>
        <v>IMPERMEABILIZAÇÕES</v>
      </c>
      <c r="M87" s="31" t="str">
        <f t="shared" si="18"/>
        <v/>
      </c>
      <c r="N87" s="31" t="str">
        <f t="shared" si="19"/>
        <v/>
      </c>
      <c r="O87" s="53"/>
      <c r="P87" s="54" t="str">
        <f t="shared" si="20"/>
        <v/>
      </c>
      <c r="Q87" s="32" t="str">
        <f t="shared" si="21"/>
        <v>OK</v>
      </c>
      <c r="R87" s="33" t="str">
        <f t="shared" si="22"/>
        <v>OK</v>
      </c>
      <c r="S87" s="33" t="str">
        <f t="shared" si="23"/>
        <v>OK</v>
      </c>
      <c r="T87" s="33" t="str">
        <f t="shared" si="24"/>
        <v>OK</v>
      </c>
      <c r="U87" s="33" t="str">
        <f t="shared" si="25"/>
        <v>OK</v>
      </c>
      <c r="V87" s="34" t="str">
        <f t="shared" si="26"/>
        <v>-</v>
      </c>
    </row>
    <row r="88" spans="1:22" ht="26.1" customHeight="1" x14ac:dyDescent="0.2">
      <c r="A88" s="17" t="s">
        <v>249</v>
      </c>
      <c r="B88" s="17"/>
      <c r="C88" s="17"/>
      <c r="D88" s="17" t="s">
        <v>250</v>
      </c>
      <c r="E88" s="17"/>
      <c r="F88" s="18"/>
      <c r="G88" s="17"/>
      <c r="H88" s="19"/>
      <c r="I88" s="30" t="str">
        <f t="shared" si="14"/>
        <v xml:space="preserve"> 8.1 </v>
      </c>
      <c r="J88" s="31" t="str">
        <f t="shared" si="15"/>
        <v/>
      </c>
      <c r="K88" s="31" t="str">
        <f t="shared" si="16"/>
        <v/>
      </c>
      <c r="L88" s="31" t="str">
        <f t="shared" si="17"/>
        <v>CIMENTÍCIAS</v>
      </c>
      <c r="M88" s="31" t="str">
        <f t="shared" si="18"/>
        <v/>
      </c>
      <c r="N88" s="31" t="str">
        <f t="shared" si="19"/>
        <v/>
      </c>
      <c r="O88" s="53"/>
      <c r="P88" s="54" t="str">
        <f t="shared" si="20"/>
        <v/>
      </c>
      <c r="Q88" s="32" t="str">
        <f t="shared" si="21"/>
        <v>OK</v>
      </c>
      <c r="R88" s="33" t="str">
        <f t="shared" si="22"/>
        <v>OK</v>
      </c>
      <c r="S88" s="33" t="str">
        <f t="shared" si="23"/>
        <v>OK</v>
      </c>
      <c r="T88" s="33" t="str">
        <f t="shared" si="24"/>
        <v>OK</v>
      </c>
      <c r="U88" s="33" t="str">
        <f t="shared" si="25"/>
        <v>OK</v>
      </c>
      <c r="V88" s="34" t="str">
        <f t="shared" si="26"/>
        <v>-</v>
      </c>
    </row>
    <row r="89" spans="1:22" ht="26.1" customHeight="1" x14ac:dyDescent="0.2">
      <c r="A89" s="20" t="s">
        <v>251</v>
      </c>
      <c r="B89" s="21" t="s">
        <v>252</v>
      </c>
      <c r="C89" s="20" t="s">
        <v>44</v>
      </c>
      <c r="D89" s="20" t="s">
        <v>253</v>
      </c>
      <c r="E89" s="22" t="s">
        <v>46</v>
      </c>
      <c r="F89" s="21">
        <v>77.2</v>
      </c>
      <c r="G89" s="23">
        <v>29.66</v>
      </c>
      <c r="H89" s="23">
        <v>2289.75</v>
      </c>
      <c r="I89" s="35" t="str">
        <f t="shared" si="14"/>
        <v xml:space="preserve"> 8.1.1 </v>
      </c>
      <c r="J89" s="36" t="str">
        <f t="shared" si="15"/>
        <v xml:space="preserve"> 98555 </v>
      </c>
      <c r="K89" s="36" t="str">
        <f t="shared" si="16"/>
        <v>SINAPI</v>
      </c>
      <c r="L89" s="36" t="str">
        <f t="shared" si="17"/>
        <v>IMPERMEABILIZAÇÃO DE SUPERFÍCIE COM ARGAMASSA POLIMÉRICA / MEMBRANA ACRÍLICA, 3 DEMÃOS. AF_06/2018</v>
      </c>
      <c r="M89" s="36" t="str">
        <f t="shared" si="18"/>
        <v>m²</v>
      </c>
      <c r="N89" s="36">
        <f t="shared" si="19"/>
        <v>77.2</v>
      </c>
      <c r="O89" s="39"/>
      <c r="P89" s="55">
        <f t="shared" si="20"/>
        <v>0</v>
      </c>
      <c r="Q89" s="37" t="str">
        <f t="shared" si="21"/>
        <v>OK</v>
      </c>
      <c r="R89" s="38" t="str">
        <f t="shared" si="22"/>
        <v>OK</v>
      </c>
      <c r="S89" s="38" t="str">
        <f t="shared" si="23"/>
        <v>OK</v>
      </c>
      <c r="T89" s="38" t="str">
        <f t="shared" si="24"/>
        <v>OK</v>
      </c>
      <c r="U89" s="38" t="str">
        <f t="shared" si="25"/>
        <v>OK</v>
      </c>
      <c r="V89" s="16">
        <f t="shared" si="26"/>
        <v>0</v>
      </c>
    </row>
    <row r="90" spans="1:22" ht="26.1" customHeight="1" x14ac:dyDescent="0.2">
      <c r="A90" s="17" t="s">
        <v>254</v>
      </c>
      <c r="B90" s="17"/>
      <c r="C90" s="17"/>
      <c r="D90" s="17" t="s">
        <v>255</v>
      </c>
      <c r="E90" s="17"/>
      <c r="F90" s="18"/>
      <c r="G90" s="17"/>
      <c r="H90" s="19"/>
      <c r="I90" s="30" t="str">
        <f t="shared" si="14"/>
        <v xml:space="preserve"> 9 </v>
      </c>
      <c r="J90" s="31" t="str">
        <f t="shared" si="15"/>
        <v/>
      </c>
      <c r="K90" s="31" t="str">
        <f t="shared" si="16"/>
        <v/>
      </c>
      <c r="L90" s="31" t="str">
        <f t="shared" si="17"/>
        <v>ALVENARIAS / VEDAÇÕES / DIVISÕES / TRATAMENTO ACUSTICO</v>
      </c>
      <c r="M90" s="31" t="str">
        <f t="shared" si="18"/>
        <v/>
      </c>
      <c r="N90" s="31" t="str">
        <f t="shared" si="19"/>
        <v/>
      </c>
      <c r="O90" s="53"/>
      <c r="P90" s="54" t="str">
        <f t="shared" si="20"/>
        <v/>
      </c>
      <c r="Q90" s="32" t="str">
        <f t="shared" si="21"/>
        <v>OK</v>
      </c>
      <c r="R90" s="33" t="str">
        <f t="shared" si="22"/>
        <v>OK</v>
      </c>
      <c r="S90" s="33" t="str">
        <f t="shared" si="23"/>
        <v>OK</v>
      </c>
      <c r="T90" s="33" t="str">
        <f t="shared" si="24"/>
        <v>OK</v>
      </c>
      <c r="U90" s="33" t="str">
        <f t="shared" si="25"/>
        <v>OK</v>
      </c>
      <c r="V90" s="34" t="str">
        <f t="shared" si="26"/>
        <v>-</v>
      </c>
    </row>
    <row r="91" spans="1:22" ht="26.1" customHeight="1" x14ac:dyDescent="0.2">
      <c r="A91" s="17" t="s">
        <v>256</v>
      </c>
      <c r="B91" s="17"/>
      <c r="C91" s="17"/>
      <c r="D91" s="17" t="s">
        <v>257</v>
      </c>
      <c r="E91" s="17"/>
      <c r="F91" s="18"/>
      <c r="G91" s="17"/>
      <c r="H91" s="19"/>
      <c r="I91" s="30" t="str">
        <f t="shared" si="14"/>
        <v xml:space="preserve"> 9.1 </v>
      </c>
      <c r="J91" s="31" t="str">
        <f t="shared" si="15"/>
        <v/>
      </c>
      <c r="K91" s="31" t="str">
        <f t="shared" si="16"/>
        <v/>
      </c>
      <c r="L91" s="31" t="str">
        <f t="shared" si="17"/>
        <v>ALVENARIA DE VEDAÇÃO</v>
      </c>
      <c r="M91" s="31" t="str">
        <f t="shared" si="18"/>
        <v/>
      </c>
      <c r="N91" s="31" t="str">
        <f t="shared" si="19"/>
        <v/>
      </c>
      <c r="O91" s="53"/>
      <c r="P91" s="54" t="str">
        <f t="shared" si="20"/>
        <v/>
      </c>
      <c r="Q91" s="32" t="str">
        <f t="shared" si="21"/>
        <v>OK</v>
      </c>
      <c r="R91" s="33" t="str">
        <f t="shared" si="22"/>
        <v>OK</v>
      </c>
      <c r="S91" s="33" t="str">
        <f t="shared" si="23"/>
        <v>OK</v>
      </c>
      <c r="T91" s="33" t="str">
        <f t="shared" si="24"/>
        <v>OK</v>
      </c>
      <c r="U91" s="33" t="str">
        <f t="shared" si="25"/>
        <v>OK</v>
      </c>
      <c r="V91" s="34" t="str">
        <f t="shared" si="26"/>
        <v>-</v>
      </c>
    </row>
    <row r="92" spans="1:22" ht="26.1" customHeight="1" x14ac:dyDescent="0.2">
      <c r="A92" s="20" t="s">
        <v>258</v>
      </c>
      <c r="B92" s="21" t="s">
        <v>259</v>
      </c>
      <c r="C92" s="20" t="s">
        <v>44</v>
      </c>
      <c r="D92" s="20" t="s">
        <v>260</v>
      </c>
      <c r="E92" s="22" t="s">
        <v>46</v>
      </c>
      <c r="F92" s="21">
        <v>16.190000000000001</v>
      </c>
      <c r="G92" s="23">
        <v>163.54</v>
      </c>
      <c r="H92" s="23">
        <v>2647.71</v>
      </c>
      <c r="I92" s="35" t="str">
        <f t="shared" si="14"/>
        <v xml:space="preserve"> 9.1.1 </v>
      </c>
      <c r="J92" s="36" t="str">
        <f t="shared" si="15"/>
        <v xml:space="preserve"> 103335 </v>
      </c>
      <c r="K92" s="36" t="str">
        <f t="shared" si="16"/>
        <v>SINAPI</v>
      </c>
      <c r="L92" s="36" t="str">
        <f t="shared" si="17"/>
        <v>ALVENARIA DE VEDAÇÃO DE BLOCOS CERÂMICOS FURADOS NA HORIZONTAL DE 14X9X19 CM (ESPESSURA 14 CM, BLOCO DEITADO) E ARGAMASSA DE ASSENTAMENTO COM PREPARO MANUAL. AF_12/2021</v>
      </c>
      <c r="M92" s="36" t="str">
        <f t="shared" si="18"/>
        <v>m²</v>
      </c>
      <c r="N92" s="36">
        <f t="shared" si="19"/>
        <v>16.190000000000001</v>
      </c>
      <c r="O92" s="39"/>
      <c r="P92" s="55">
        <f t="shared" si="20"/>
        <v>0</v>
      </c>
      <c r="Q92" s="37" t="str">
        <f t="shared" si="21"/>
        <v>OK</v>
      </c>
      <c r="R92" s="38" t="str">
        <f t="shared" si="22"/>
        <v>OK</v>
      </c>
      <c r="S92" s="38" t="str">
        <f t="shared" si="23"/>
        <v>OK</v>
      </c>
      <c r="T92" s="38" t="str">
        <f t="shared" si="24"/>
        <v>OK</v>
      </c>
      <c r="U92" s="38" t="str">
        <f t="shared" si="25"/>
        <v>OK</v>
      </c>
      <c r="V92" s="16">
        <f t="shared" si="26"/>
        <v>0</v>
      </c>
    </row>
    <row r="93" spans="1:22" ht="26.1" customHeight="1" x14ac:dyDescent="0.2">
      <c r="A93" s="17" t="s">
        <v>261</v>
      </c>
      <c r="B93" s="17"/>
      <c r="C93" s="17"/>
      <c r="D93" s="17" t="s">
        <v>262</v>
      </c>
      <c r="E93" s="17"/>
      <c r="F93" s="18"/>
      <c r="G93" s="17"/>
      <c r="H93" s="19"/>
      <c r="I93" s="30" t="str">
        <f t="shared" si="14"/>
        <v xml:space="preserve"> 9.2 </v>
      </c>
      <c r="J93" s="31" t="str">
        <f t="shared" si="15"/>
        <v/>
      </c>
      <c r="K93" s="31" t="str">
        <f t="shared" si="16"/>
        <v/>
      </c>
      <c r="L93" s="31" t="str">
        <f t="shared" si="17"/>
        <v>ENCUNHAMENTO</v>
      </c>
      <c r="M93" s="31" t="str">
        <f t="shared" si="18"/>
        <v/>
      </c>
      <c r="N93" s="31" t="str">
        <f t="shared" si="19"/>
        <v/>
      </c>
      <c r="O93" s="53"/>
      <c r="P93" s="54" t="str">
        <f t="shared" si="20"/>
        <v/>
      </c>
      <c r="Q93" s="32" t="str">
        <f t="shared" si="21"/>
        <v>OK</v>
      </c>
      <c r="R93" s="33" t="str">
        <f t="shared" si="22"/>
        <v>OK</v>
      </c>
      <c r="S93" s="33" t="str">
        <f t="shared" si="23"/>
        <v>OK</v>
      </c>
      <c r="T93" s="33" t="str">
        <f t="shared" si="24"/>
        <v>OK</v>
      </c>
      <c r="U93" s="33" t="str">
        <f t="shared" si="25"/>
        <v>OK</v>
      </c>
      <c r="V93" s="34" t="str">
        <f t="shared" si="26"/>
        <v>-</v>
      </c>
    </row>
    <row r="94" spans="1:22" ht="26.1" customHeight="1" x14ac:dyDescent="0.2">
      <c r="A94" s="20" t="s">
        <v>263</v>
      </c>
      <c r="B94" s="21" t="s">
        <v>264</v>
      </c>
      <c r="C94" s="20" t="s">
        <v>44</v>
      </c>
      <c r="D94" s="20" t="s">
        <v>265</v>
      </c>
      <c r="E94" s="22" t="s">
        <v>78</v>
      </c>
      <c r="F94" s="21">
        <v>5.59</v>
      </c>
      <c r="G94" s="23">
        <v>19.809999999999999</v>
      </c>
      <c r="H94" s="23">
        <v>110.73</v>
      </c>
      <c r="I94" s="35" t="str">
        <f t="shared" si="14"/>
        <v xml:space="preserve"> 9.2.1 </v>
      </c>
      <c r="J94" s="36" t="str">
        <f t="shared" si="15"/>
        <v xml:space="preserve"> 93203 </v>
      </c>
      <c r="K94" s="36" t="str">
        <f t="shared" si="16"/>
        <v>SINAPI</v>
      </c>
      <c r="L94" s="36" t="str">
        <f t="shared" si="17"/>
        <v>FIXAÇÃO (ENCUNHAMENTO) DE ALVENARIA DE VEDAÇÃO COM ESPUMA DE POLIURETANO EXPANSIVA. AF_03/2016</v>
      </c>
      <c r="M94" s="36" t="str">
        <f t="shared" si="18"/>
        <v>M</v>
      </c>
      <c r="N94" s="36">
        <f t="shared" si="19"/>
        <v>5.59</v>
      </c>
      <c r="O94" s="39"/>
      <c r="P94" s="55">
        <f t="shared" si="20"/>
        <v>0</v>
      </c>
      <c r="Q94" s="37" t="str">
        <f t="shared" si="21"/>
        <v>OK</v>
      </c>
      <c r="R94" s="38" t="str">
        <f t="shared" si="22"/>
        <v>OK</v>
      </c>
      <c r="S94" s="38" t="str">
        <f t="shared" si="23"/>
        <v>OK</v>
      </c>
      <c r="T94" s="38" t="str">
        <f t="shared" si="24"/>
        <v>OK</v>
      </c>
      <c r="U94" s="38" t="str">
        <f t="shared" si="25"/>
        <v>OK</v>
      </c>
      <c r="V94" s="16">
        <f t="shared" si="26"/>
        <v>0</v>
      </c>
    </row>
    <row r="95" spans="1:22" ht="26.1" customHeight="1" x14ac:dyDescent="0.2">
      <c r="A95" s="20" t="s">
        <v>266</v>
      </c>
      <c r="B95" s="21" t="s">
        <v>267</v>
      </c>
      <c r="C95" s="20" t="s">
        <v>35</v>
      </c>
      <c r="D95" s="20" t="s">
        <v>268</v>
      </c>
      <c r="E95" s="22" t="s">
        <v>129</v>
      </c>
      <c r="F95" s="21">
        <v>15.44</v>
      </c>
      <c r="G95" s="23">
        <v>9</v>
      </c>
      <c r="H95" s="23">
        <v>138.96</v>
      </c>
      <c r="I95" s="35" t="str">
        <f t="shared" si="14"/>
        <v xml:space="preserve"> 9.2.2 </v>
      </c>
      <c r="J95" s="36" t="str">
        <f t="shared" si="15"/>
        <v xml:space="preserve"> SESC-IMP-060 </v>
      </c>
      <c r="K95" s="36" t="str">
        <f t="shared" si="16"/>
        <v>Próprio</v>
      </c>
      <c r="L95" s="36" t="str">
        <f t="shared" si="17"/>
        <v>ENTELAMENTO CORRETIVO DE SUPERFÍCIE COM TRINCA POR RETRAÇÃO OU DILATAÇÃO, REVESTIDA COM ARGAMASSA DE CAL HIDRATADA, TRAÇO 1:3 (CAL E AREIA), PREPARO MANUAL, INCLUSIVE TELA DE POLIÉSTER ADESIVA COM REFORÇO CENTRAL, LARGURA DE 15CM</v>
      </c>
      <c r="M95" s="36" t="str">
        <f t="shared" si="18"/>
        <v>m</v>
      </c>
      <c r="N95" s="36">
        <f t="shared" si="19"/>
        <v>15.44</v>
      </c>
      <c r="O95" s="39"/>
      <c r="P95" s="55">
        <f t="shared" si="20"/>
        <v>0</v>
      </c>
      <c r="Q95" s="37" t="str">
        <f t="shared" si="21"/>
        <v>OK</v>
      </c>
      <c r="R95" s="38" t="str">
        <f t="shared" si="22"/>
        <v>OK</v>
      </c>
      <c r="S95" s="38" t="str">
        <f t="shared" si="23"/>
        <v>OK</v>
      </c>
      <c r="T95" s="38" t="str">
        <f t="shared" si="24"/>
        <v>OK</v>
      </c>
      <c r="U95" s="38" t="str">
        <f t="shared" si="25"/>
        <v>OK</v>
      </c>
      <c r="V95" s="16">
        <f t="shared" si="26"/>
        <v>0</v>
      </c>
    </row>
    <row r="96" spans="1:22" ht="26.1" customHeight="1" x14ac:dyDescent="0.2">
      <c r="A96" s="17" t="s">
        <v>269</v>
      </c>
      <c r="B96" s="17"/>
      <c r="C96" s="17"/>
      <c r="D96" s="17" t="s">
        <v>270</v>
      </c>
      <c r="E96" s="17"/>
      <c r="F96" s="18"/>
      <c r="G96" s="17"/>
      <c r="H96" s="19"/>
      <c r="I96" s="30" t="str">
        <f t="shared" si="14"/>
        <v xml:space="preserve"> 9.3 </v>
      </c>
      <c r="J96" s="31" t="str">
        <f t="shared" si="15"/>
        <v/>
      </c>
      <c r="K96" s="31" t="str">
        <f t="shared" si="16"/>
        <v/>
      </c>
      <c r="L96" s="31" t="str">
        <f t="shared" si="17"/>
        <v>VERGAS E CONTRAVERGAS</v>
      </c>
      <c r="M96" s="31" t="str">
        <f t="shared" si="18"/>
        <v/>
      </c>
      <c r="N96" s="31" t="str">
        <f t="shared" si="19"/>
        <v/>
      </c>
      <c r="O96" s="53"/>
      <c r="P96" s="54" t="str">
        <f t="shared" si="20"/>
        <v/>
      </c>
      <c r="Q96" s="32" t="str">
        <f t="shared" si="21"/>
        <v>OK</v>
      </c>
      <c r="R96" s="33" t="str">
        <f t="shared" si="22"/>
        <v>OK</v>
      </c>
      <c r="S96" s="33" t="str">
        <f t="shared" si="23"/>
        <v>OK</v>
      </c>
      <c r="T96" s="33" t="str">
        <f t="shared" si="24"/>
        <v>OK</v>
      </c>
      <c r="U96" s="33" t="str">
        <f t="shared" si="25"/>
        <v>OK</v>
      </c>
      <c r="V96" s="34" t="str">
        <f t="shared" si="26"/>
        <v>-</v>
      </c>
    </row>
    <row r="97" spans="1:22" ht="26.1" customHeight="1" x14ac:dyDescent="0.2">
      <c r="A97" s="20" t="s">
        <v>271</v>
      </c>
      <c r="B97" s="21" t="s">
        <v>272</v>
      </c>
      <c r="C97" s="20" t="s">
        <v>44</v>
      </c>
      <c r="D97" s="20" t="s">
        <v>273</v>
      </c>
      <c r="E97" s="22" t="s">
        <v>78</v>
      </c>
      <c r="F97" s="21">
        <v>2</v>
      </c>
      <c r="G97" s="23">
        <v>75.37</v>
      </c>
      <c r="H97" s="23">
        <v>150.74</v>
      </c>
      <c r="I97" s="35" t="str">
        <f t="shared" si="14"/>
        <v xml:space="preserve"> 9.3.1 </v>
      </c>
      <c r="J97" s="36" t="str">
        <f t="shared" si="15"/>
        <v xml:space="preserve"> 93182 </v>
      </c>
      <c r="K97" s="36" t="str">
        <f t="shared" si="16"/>
        <v>SINAPI</v>
      </c>
      <c r="L97" s="36" t="str">
        <f t="shared" si="17"/>
        <v>VERGA PRÉ-MOLDADA PARA JANELAS COM ATÉ 1,5 M DE VÃO. AF_03/2016</v>
      </c>
      <c r="M97" s="36" t="str">
        <f t="shared" si="18"/>
        <v>M</v>
      </c>
      <c r="N97" s="36">
        <f t="shared" si="19"/>
        <v>2</v>
      </c>
      <c r="O97" s="39"/>
      <c r="P97" s="55">
        <f t="shared" si="20"/>
        <v>0</v>
      </c>
      <c r="Q97" s="37" t="str">
        <f t="shared" si="21"/>
        <v>OK</v>
      </c>
      <c r="R97" s="38" t="str">
        <f t="shared" si="22"/>
        <v>OK</v>
      </c>
      <c r="S97" s="38" t="str">
        <f t="shared" si="23"/>
        <v>OK</v>
      </c>
      <c r="T97" s="38" t="str">
        <f t="shared" si="24"/>
        <v>OK</v>
      </c>
      <c r="U97" s="38" t="str">
        <f t="shared" si="25"/>
        <v>OK</v>
      </c>
      <c r="V97" s="16">
        <f t="shared" si="26"/>
        <v>0</v>
      </c>
    </row>
    <row r="98" spans="1:22" ht="26.1" customHeight="1" x14ac:dyDescent="0.2">
      <c r="A98" s="20" t="s">
        <v>274</v>
      </c>
      <c r="B98" s="21" t="s">
        <v>275</v>
      </c>
      <c r="C98" s="20" t="s">
        <v>44</v>
      </c>
      <c r="D98" s="20" t="s">
        <v>276</v>
      </c>
      <c r="E98" s="22" t="s">
        <v>78</v>
      </c>
      <c r="F98" s="21">
        <v>2</v>
      </c>
      <c r="G98" s="23">
        <v>73.56</v>
      </c>
      <c r="H98" s="23">
        <v>147.12</v>
      </c>
      <c r="I98" s="35" t="str">
        <f t="shared" si="14"/>
        <v xml:space="preserve"> 9.3.2 </v>
      </c>
      <c r="J98" s="36" t="str">
        <f t="shared" si="15"/>
        <v xml:space="preserve"> 93194 </v>
      </c>
      <c r="K98" s="36" t="str">
        <f t="shared" si="16"/>
        <v>SINAPI</v>
      </c>
      <c r="L98" s="36" t="str">
        <f t="shared" si="17"/>
        <v>CONTRAVERGA PRÉ-MOLDADA PARA VÃOS DE ATÉ 1,5 M DE COMPRIMENTO. AF_03/2016</v>
      </c>
      <c r="M98" s="36" t="str">
        <f t="shared" si="18"/>
        <v>M</v>
      </c>
      <c r="N98" s="36">
        <f t="shared" si="19"/>
        <v>2</v>
      </c>
      <c r="O98" s="39"/>
      <c r="P98" s="55">
        <f t="shared" si="20"/>
        <v>0</v>
      </c>
      <c r="Q98" s="37" t="str">
        <f t="shared" si="21"/>
        <v>OK</v>
      </c>
      <c r="R98" s="38" t="str">
        <f t="shared" si="22"/>
        <v>OK</v>
      </c>
      <c r="S98" s="38" t="str">
        <f t="shared" si="23"/>
        <v>OK</v>
      </c>
      <c r="T98" s="38" t="str">
        <f t="shared" si="24"/>
        <v>OK</v>
      </c>
      <c r="U98" s="38" t="str">
        <f t="shared" si="25"/>
        <v>OK</v>
      </c>
      <c r="V98" s="16">
        <f t="shared" si="26"/>
        <v>0</v>
      </c>
    </row>
    <row r="99" spans="1:22" ht="26.1" customHeight="1" x14ac:dyDescent="0.2">
      <c r="A99" s="20" t="s">
        <v>277</v>
      </c>
      <c r="B99" s="21" t="s">
        <v>278</v>
      </c>
      <c r="C99" s="20" t="s">
        <v>44</v>
      </c>
      <c r="D99" s="20" t="s">
        <v>279</v>
      </c>
      <c r="E99" s="22" t="s">
        <v>78</v>
      </c>
      <c r="F99" s="21">
        <v>4</v>
      </c>
      <c r="G99" s="23">
        <v>55.4</v>
      </c>
      <c r="H99" s="23">
        <v>221.6</v>
      </c>
      <c r="I99" s="35" t="str">
        <f t="shared" si="14"/>
        <v xml:space="preserve"> 9.3.3 </v>
      </c>
      <c r="J99" s="36" t="str">
        <f t="shared" si="15"/>
        <v xml:space="preserve"> 93184 </v>
      </c>
      <c r="K99" s="36" t="str">
        <f t="shared" si="16"/>
        <v>SINAPI</v>
      </c>
      <c r="L99" s="36" t="str">
        <f t="shared" si="17"/>
        <v>VERGA PRÉ-MOLDADA PARA PORTAS COM ATÉ 1,5 M DE VÃO. AF_03/2016</v>
      </c>
      <c r="M99" s="36" t="str">
        <f t="shared" si="18"/>
        <v>M</v>
      </c>
      <c r="N99" s="36">
        <f t="shared" si="19"/>
        <v>4</v>
      </c>
      <c r="O99" s="39"/>
      <c r="P99" s="55">
        <f t="shared" si="20"/>
        <v>0</v>
      </c>
      <c r="Q99" s="37" t="str">
        <f t="shared" si="21"/>
        <v>OK</v>
      </c>
      <c r="R99" s="38" t="str">
        <f t="shared" si="22"/>
        <v>OK</v>
      </c>
      <c r="S99" s="38" t="str">
        <f t="shared" si="23"/>
        <v>OK</v>
      </c>
      <c r="T99" s="38" t="str">
        <f t="shared" si="24"/>
        <v>OK</v>
      </c>
      <c r="U99" s="38" t="str">
        <f t="shared" si="25"/>
        <v>OK</v>
      </c>
      <c r="V99" s="16">
        <f t="shared" si="26"/>
        <v>0</v>
      </c>
    </row>
    <row r="100" spans="1:22" ht="26.1" customHeight="1" x14ac:dyDescent="0.2">
      <c r="A100" s="17" t="s">
        <v>280</v>
      </c>
      <c r="B100" s="17"/>
      <c r="C100" s="17"/>
      <c r="D100" s="17" t="s">
        <v>281</v>
      </c>
      <c r="E100" s="17"/>
      <c r="F100" s="18"/>
      <c r="G100" s="17"/>
      <c r="H100" s="19"/>
      <c r="I100" s="30" t="str">
        <f t="shared" si="14"/>
        <v xml:space="preserve"> 10 </v>
      </c>
      <c r="J100" s="31" t="str">
        <f t="shared" si="15"/>
        <v/>
      </c>
      <c r="K100" s="31" t="str">
        <f t="shared" si="16"/>
        <v/>
      </c>
      <c r="L100" s="31" t="str">
        <f t="shared" si="17"/>
        <v>REVESTIMENTO INTERNO / EXTERNO</v>
      </c>
      <c r="M100" s="31" t="str">
        <f t="shared" si="18"/>
        <v/>
      </c>
      <c r="N100" s="31" t="str">
        <f t="shared" si="19"/>
        <v/>
      </c>
      <c r="O100" s="53"/>
      <c r="P100" s="54" t="str">
        <f t="shared" si="20"/>
        <v/>
      </c>
      <c r="Q100" s="32" t="str">
        <f t="shared" si="21"/>
        <v>OK</v>
      </c>
      <c r="R100" s="33" t="str">
        <f t="shared" si="22"/>
        <v>OK</v>
      </c>
      <c r="S100" s="33" t="str">
        <f t="shared" si="23"/>
        <v>OK</v>
      </c>
      <c r="T100" s="33" t="str">
        <f t="shared" si="24"/>
        <v>OK</v>
      </c>
      <c r="U100" s="33" t="str">
        <f t="shared" si="25"/>
        <v>OK</v>
      </c>
      <c r="V100" s="34" t="str">
        <f t="shared" si="26"/>
        <v>-</v>
      </c>
    </row>
    <row r="101" spans="1:22" ht="26.1" customHeight="1" x14ac:dyDescent="0.2">
      <c r="A101" s="17" t="s">
        <v>282</v>
      </c>
      <c r="B101" s="17"/>
      <c r="C101" s="17"/>
      <c r="D101" s="17" t="s">
        <v>283</v>
      </c>
      <c r="E101" s="17"/>
      <c r="F101" s="18"/>
      <c r="G101" s="17"/>
      <c r="H101" s="19"/>
      <c r="I101" s="30" t="str">
        <f t="shared" ref="I101:I108" si="27">IF(A101="","",A101)</f>
        <v xml:space="preserve"> 10.1 </v>
      </c>
      <c r="J101" s="31" t="str">
        <f t="shared" ref="J101:J108" si="28">IF(B101="","",B101)</f>
        <v/>
      </c>
      <c r="K101" s="31" t="str">
        <f t="shared" ref="K101:K108" si="29">IF(C101="","",C101)</f>
        <v/>
      </c>
      <c r="L101" s="31" t="str">
        <f t="shared" ref="L101:L108" si="30">IF(D101="","",D101)</f>
        <v>CHAPISCO/EMBOÇO/REBOCO</v>
      </c>
      <c r="M101" s="31" t="str">
        <f t="shared" ref="M101:M108" si="31">IF(E101="","",E101)</f>
        <v/>
      </c>
      <c r="N101" s="31" t="str">
        <f t="shared" ref="N101:N108" si="32">IF(F101="","",F101)</f>
        <v/>
      </c>
      <c r="O101" s="53"/>
      <c r="P101" s="54" t="str">
        <f t="shared" ref="P101:P108" si="33">IF(N101="","",TRUNC(N101*O101,2))</f>
        <v/>
      </c>
      <c r="Q101" s="32" t="str">
        <f t="shared" ref="Q101:Q108" si="34">IF(D101=L101,"OK","ERRO")</f>
        <v>OK</v>
      </c>
      <c r="R101" s="33" t="str">
        <f t="shared" ref="R101:R108" si="35">IF(E101=M101,"OK","ERRO")</f>
        <v>OK</v>
      </c>
      <c r="S101" s="33" t="str">
        <f t="shared" ref="S101:S108" si="36">IF(F101=N101,"OK","ERRO")</f>
        <v>OK</v>
      </c>
      <c r="T101" s="33" t="str">
        <f t="shared" ref="T101:T108" si="37">IF(G101&gt;=O101,"OK","ERRO")</f>
        <v>OK</v>
      </c>
      <c r="U101" s="33" t="str">
        <f t="shared" ref="U101:U108" si="38">IF(P101&lt;=H101,"OK","ERRO")</f>
        <v>OK</v>
      </c>
      <c r="V101" s="34" t="str">
        <f t="shared" ref="V101:V108" si="39">IFERROR(P101/H101,"-")</f>
        <v>-</v>
      </c>
    </row>
    <row r="102" spans="1:22" ht="26.1" customHeight="1" x14ac:dyDescent="0.2">
      <c r="A102" s="20" t="s">
        <v>284</v>
      </c>
      <c r="B102" s="21" t="s">
        <v>285</v>
      </c>
      <c r="C102" s="20" t="s">
        <v>44</v>
      </c>
      <c r="D102" s="20" t="s">
        <v>286</v>
      </c>
      <c r="E102" s="22" t="s">
        <v>112</v>
      </c>
      <c r="F102" s="21">
        <v>3.62</v>
      </c>
      <c r="G102" s="23">
        <v>646.59</v>
      </c>
      <c r="H102" s="23">
        <v>2340.65</v>
      </c>
      <c r="I102" s="35" t="str">
        <f t="shared" si="27"/>
        <v xml:space="preserve"> 10.1.1 </v>
      </c>
      <c r="J102" s="36" t="str">
        <f t="shared" si="28"/>
        <v xml:space="preserve"> 87313 </v>
      </c>
      <c r="K102" s="36" t="str">
        <f t="shared" si="29"/>
        <v>SINAPI</v>
      </c>
      <c r="L102" s="36" t="str">
        <f t="shared" si="30"/>
        <v>ARGAMASSA TRAÇO 1:3 (EM VOLUME DE CIMENTO E AREIA GROSSA ÚMIDA) PARA CHAPISCO CONVENCIONAL, PREPARO MECÂNICO COM BETONEIRA 400 L. AF_08/2019</v>
      </c>
      <c r="M102" s="36" t="str">
        <f t="shared" si="31"/>
        <v>m³</v>
      </c>
      <c r="N102" s="36">
        <f t="shared" si="32"/>
        <v>3.62</v>
      </c>
      <c r="O102" s="39"/>
      <c r="P102" s="55">
        <f t="shared" si="33"/>
        <v>0</v>
      </c>
      <c r="Q102" s="37" t="str">
        <f t="shared" si="34"/>
        <v>OK</v>
      </c>
      <c r="R102" s="38" t="str">
        <f t="shared" si="35"/>
        <v>OK</v>
      </c>
      <c r="S102" s="38" t="str">
        <f t="shared" si="36"/>
        <v>OK</v>
      </c>
      <c r="T102" s="38" t="str">
        <f t="shared" si="37"/>
        <v>OK</v>
      </c>
      <c r="U102" s="38" t="str">
        <f t="shared" si="38"/>
        <v>OK</v>
      </c>
      <c r="V102" s="16">
        <f t="shared" si="39"/>
        <v>0</v>
      </c>
    </row>
    <row r="103" spans="1:22" ht="26.1" customHeight="1" x14ac:dyDescent="0.2">
      <c r="A103" s="20" t="s">
        <v>287</v>
      </c>
      <c r="B103" s="21" t="s">
        <v>288</v>
      </c>
      <c r="C103" s="20" t="s">
        <v>44</v>
      </c>
      <c r="D103" s="20" t="s">
        <v>289</v>
      </c>
      <c r="E103" s="22" t="s">
        <v>46</v>
      </c>
      <c r="F103" s="21">
        <v>78.91</v>
      </c>
      <c r="G103" s="23">
        <v>37.630000000000003</v>
      </c>
      <c r="H103" s="23">
        <v>2969.38</v>
      </c>
      <c r="I103" s="35" t="str">
        <f t="shared" si="27"/>
        <v xml:space="preserve"> 10.1.2 </v>
      </c>
      <c r="J103" s="36" t="str">
        <f t="shared" si="28"/>
        <v xml:space="preserve"> 87535 </v>
      </c>
      <c r="K103" s="36" t="str">
        <f t="shared" si="29"/>
        <v>SINAPI</v>
      </c>
      <c r="L103" s="36" t="str">
        <f t="shared" si="30"/>
        <v>EMBOÇO, PARA RECEBIMENTO DE CERÂMICA, EM ARGAMASSA TRAÇO 1:2:8, PREPARO MECÂNICO COM BETONEIRA 400L, APLICADO MANUALMENTE EM FACES INTERNAS DE PAREDES, PARA AMBIENTE COM ÁREA  MAIOR QUE 10M2, ESPESSURA DE 20MM, COM EXECUÇÃO DE TALISCAS. AF_06/2014</v>
      </c>
      <c r="M103" s="36" t="str">
        <f t="shared" si="31"/>
        <v>m²</v>
      </c>
      <c r="N103" s="36">
        <f t="shared" si="32"/>
        <v>78.91</v>
      </c>
      <c r="O103" s="39"/>
      <c r="P103" s="55">
        <f t="shared" si="33"/>
        <v>0</v>
      </c>
      <c r="Q103" s="37" t="str">
        <f t="shared" si="34"/>
        <v>OK</v>
      </c>
      <c r="R103" s="38" t="str">
        <f t="shared" si="35"/>
        <v>OK</v>
      </c>
      <c r="S103" s="38" t="str">
        <f t="shared" si="36"/>
        <v>OK</v>
      </c>
      <c r="T103" s="38" t="str">
        <f t="shared" si="37"/>
        <v>OK</v>
      </c>
      <c r="U103" s="38" t="str">
        <f t="shared" si="38"/>
        <v>OK</v>
      </c>
      <c r="V103" s="16">
        <f t="shared" si="39"/>
        <v>0</v>
      </c>
    </row>
    <row r="104" spans="1:22" ht="26.1" customHeight="1" x14ac:dyDescent="0.2">
      <c r="A104" s="20" t="s">
        <v>290</v>
      </c>
      <c r="B104" s="21" t="s">
        <v>291</v>
      </c>
      <c r="C104" s="20" t="s">
        <v>44</v>
      </c>
      <c r="D104" s="20" t="s">
        <v>292</v>
      </c>
      <c r="E104" s="22" t="s">
        <v>46</v>
      </c>
      <c r="F104" s="21">
        <v>127.93</v>
      </c>
      <c r="G104" s="23">
        <v>47.3</v>
      </c>
      <c r="H104" s="23">
        <v>6051.08</v>
      </c>
      <c r="I104" s="35" t="str">
        <f t="shared" si="27"/>
        <v xml:space="preserve"> 10.1.3 </v>
      </c>
      <c r="J104" s="36" t="str">
        <f t="shared" si="28"/>
        <v xml:space="preserve"> 87530 </v>
      </c>
      <c r="K104" s="36" t="str">
        <f t="shared" si="29"/>
        <v>SINAPI</v>
      </c>
      <c r="L104" s="36" t="str">
        <f t="shared" si="30"/>
        <v>MASSA ÚNICA, PARA RECEBIMENTO DE PINTURA, EM ARGAMASSA TRAÇO 1:2:8, PREPARO MANUAL, APLICADA MANUALMENTE EM FACES INTERNAS DE PAREDES, ESPESSURA DE 20MM, COM EXECUÇÃO DE TALISCAS. AF_06/2014</v>
      </c>
      <c r="M104" s="36" t="str">
        <f t="shared" si="31"/>
        <v>m²</v>
      </c>
      <c r="N104" s="36">
        <f t="shared" si="32"/>
        <v>127.93</v>
      </c>
      <c r="O104" s="39"/>
      <c r="P104" s="55">
        <f t="shared" si="33"/>
        <v>0</v>
      </c>
      <c r="Q104" s="37" t="str">
        <f t="shared" si="34"/>
        <v>OK</v>
      </c>
      <c r="R104" s="38" t="str">
        <f t="shared" si="35"/>
        <v>OK</v>
      </c>
      <c r="S104" s="38" t="str">
        <f t="shared" si="36"/>
        <v>OK</v>
      </c>
      <c r="T104" s="38" t="str">
        <f t="shared" si="37"/>
        <v>OK</v>
      </c>
      <c r="U104" s="38" t="str">
        <f t="shared" si="38"/>
        <v>OK</v>
      </c>
      <c r="V104" s="16">
        <f t="shared" si="39"/>
        <v>0</v>
      </c>
    </row>
    <row r="105" spans="1:22" ht="26.1" customHeight="1" x14ac:dyDescent="0.2">
      <c r="A105" s="20" t="s">
        <v>293</v>
      </c>
      <c r="B105" s="21" t="s">
        <v>294</v>
      </c>
      <c r="C105" s="20" t="s">
        <v>44</v>
      </c>
      <c r="D105" s="20" t="s">
        <v>295</v>
      </c>
      <c r="E105" s="22" t="s">
        <v>46</v>
      </c>
      <c r="F105" s="21">
        <v>63.57</v>
      </c>
      <c r="G105" s="23">
        <v>5.85</v>
      </c>
      <c r="H105" s="23">
        <v>371.88</v>
      </c>
      <c r="I105" s="35" t="str">
        <f t="shared" si="27"/>
        <v xml:space="preserve"> 10.1.4 </v>
      </c>
      <c r="J105" s="36" t="str">
        <f t="shared" si="28"/>
        <v xml:space="preserve"> 88484 </v>
      </c>
      <c r="K105" s="36" t="str">
        <f t="shared" si="29"/>
        <v>SINAPI</v>
      </c>
      <c r="L105" s="36" t="str">
        <f t="shared" si="30"/>
        <v>FUNDO SELADOR ACRÍLICO, APLICAÇÃO MANUAL EM TETO, UMA DEMÃO. AF_04/2023</v>
      </c>
      <c r="M105" s="36" t="str">
        <f t="shared" si="31"/>
        <v>m²</v>
      </c>
      <c r="N105" s="36">
        <f t="shared" si="32"/>
        <v>63.57</v>
      </c>
      <c r="O105" s="39"/>
      <c r="P105" s="55">
        <f t="shared" si="33"/>
        <v>0</v>
      </c>
      <c r="Q105" s="37" t="str">
        <f t="shared" si="34"/>
        <v>OK</v>
      </c>
      <c r="R105" s="38" t="str">
        <f t="shared" si="35"/>
        <v>OK</v>
      </c>
      <c r="S105" s="38" t="str">
        <f t="shared" si="36"/>
        <v>OK</v>
      </c>
      <c r="T105" s="38" t="str">
        <f t="shared" si="37"/>
        <v>OK</v>
      </c>
      <c r="U105" s="38" t="str">
        <f t="shared" si="38"/>
        <v>OK</v>
      </c>
      <c r="V105" s="16">
        <f t="shared" si="39"/>
        <v>0</v>
      </c>
    </row>
    <row r="106" spans="1:22" ht="26.1" customHeight="1" x14ac:dyDescent="0.2">
      <c r="A106" s="20" t="s">
        <v>296</v>
      </c>
      <c r="B106" s="21" t="s">
        <v>297</v>
      </c>
      <c r="C106" s="20" t="s">
        <v>44</v>
      </c>
      <c r="D106" s="20" t="s">
        <v>298</v>
      </c>
      <c r="E106" s="22" t="s">
        <v>46</v>
      </c>
      <c r="F106" s="21">
        <v>121.29</v>
      </c>
      <c r="G106" s="23">
        <v>4.84</v>
      </c>
      <c r="H106" s="23">
        <v>587.04</v>
      </c>
      <c r="I106" s="35" t="str">
        <f t="shared" si="27"/>
        <v xml:space="preserve"> 10.1.5 </v>
      </c>
      <c r="J106" s="36" t="str">
        <f t="shared" si="28"/>
        <v xml:space="preserve"> 88485 </v>
      </c>
      <c r="K106" s="36" t="str">
        <f t="shared" si="29"/>
        <v>SINAPI</v>
      </c>
      <c r="L106" s="36" t="str">
        <f t="shared" si="30"/>
        <v>FUNDO SELADOR ACRÍLICO, APLICAÇÃO MANUAL EM PAREDE, UMA DEMÃO. AF_04/2023</v>
      </c>
      <c r="M106" s="36" t="str">
        <f t="shared" si="31"/>
        <v>m²</v>
      </c>
      <c r="N106" s="36">
        <f t="shared" si="32"/>
        <v>121.29</v>
      </c>
      <c r="O106" s="39"/>
      <c r="P106" s="55">
        <f t="shared" si="33"/>
        <v>0</v>
      </c>
      <c r="Q106" s="37" t="str">
        <f t="shared" si="34"/>
        <v>OK</v>
      </c>
      <c r="R106" s="38" t="str">
        <f t="shared" si="35"/>
        <v>OK</v>
      </c>
      <c r="S106" s="38" t="str">
        <f t="shared" si="36"/>
        <v>OK</v>
      </c>
      <c r="T106" s="38" t="str">
        <f t="shared" si="37"/>
        <v>OK</v>
      </c>
      <c r="U106" s="38" t="str">
        <f t="shared" si="38"/>
        <v>OK</v>
      </c>
      <c r="V106" s="16">
        <f t="shared" si="39"/>
        <v>0</v>
      </c>
    </row>
    <row r="107" spans="1:22" ht="26.1" customHeight="1" x14ac:dyDescent="0.2">
      <c r="A107" s="20" t="s">
        <v>299</v>
      </c>
      <c r="B107" s="21" t="s">
        <v>300</v>
      </c>
      <c r="C107" s="20" t="s">
        <v>118</v>
      </c>
      <c r="D107" s="20" t="s">
        <v>301</v>
      </c>
      <c r="E107" s="22" t="s">
        <v>46</v>
      </c>
      <c r="F107" s="21">
        <v>63.57</v>
      </c>
      <c r="G107" s="23">
        <v>37.659999999999997</v>
      </c>
      <c r="H107" s="23">
        <v>2394.04</v>
      </c>
      <c r="I107" s="35" t="str">
        <f t="shared" si="27"/>
        <v xml:space="preserve"> 10.1.6 </v>
      </c>
      <c r="J107" s="36" t="str">
        <f t="shared" si="28"/>
        <v xml:space="preserve"> 180584 </v>
      </c>
      <c r="K107" s="36" t="str">
        <f t="shared" si="29"/>
        <v>SBC</v>
      </c>
      <c r="L107" s="36" t="str">
        <f t="shared" si="30"/>
        <v>PREPARO DE TETOS COM MASSA ACRILICA YPIRANGA (LATA 18 LITROS)</v>
      </c>
      <c r="M107" s="36" t="str">
        <f t="shared" si="31"/>
        <v>m²</v>
      </c>
      <c r="N107" s="36">
        <f t="shared" si="32"/>
        <v>63.57</v>
      </c>
      <c r="O107" s="39"/>
      <c r="P107" s="55">
        <f t="shared" si="33"/>
        <v>0</v>
      </c>
      <c r="Q107" s="37" t="str">
        <f t="shared" si="34"/>
        <v>OK</v>
      </c>
      <c r="R107" s="38" t="str">
        <f t="shared" si="35"/>
        <v>OK</v>
      </c>
      <c r="S107" s="38" t="str">
        <f t="shared" si="36"/>
        <v>OK</v>
      </c>
      <c r="T107" s="38" t="str">
        <f t="shared" si="37"/>
        <v>OK</v>
      </c>
      <c r="U107" s="38" t="str">
        <f t="shared" si="38"/>
        <v>OK</v>
      </c>
      <c r="V107" s="16">
        <f t="shared" si="39"/>
        <v>0</v>
      </c>
    </row>
    <row r="108" spans="1:22" ht="26.1" customHeight="1" x14ac:dyDescent="0.2">
      <c r="A108" s="20" t="s">
        <v>302</v>
      </c>
      <c r="B108" s="21" t="s">
        <v>303</v>
      </c>
      <c r="C108" s="20" t="s">
        <v>118</v>
      </c>
      <c r="D108" s="20" t="s">
        <v>304</v>
      </c>
      <c r="E108" s="22" t="s">
        <v>46</v>
      </c>
      <c r="F108" s="21">
        <v>142.18</v>
      </c>
      <c r="G108" s="23">
        <v>20.98</v>
      </c>
      <c r="H108" s="23">
        <v>2982.93</v>
      </c>
      <c r="I108" s="35" t="str">
        <f t="shared" si="27"/>
        <v xml:space="preserve"> 10.1.7 </v>
      </c>
      <c r="J108" s="36" t="str">
        <f t="shared" si="28"/>
        <v xml:space="preserve"> 180579 </v>
      </c>
      <c r="K108" s="36" t="str">
        <f t="shared" si="29"/>
        <v>SBC</v>
      </c>
      <c r="L108" s="36" t="str">
        <f t="shared" si="30"/>
        <v>PREPARO DE PAREDES COM MASSA ACRILICA</v>
      </c>
      <c r="M108" s="36" t="str">
        <f t="shared" si="31"/>
        <v>m²</v>
      </c>
      <c r="N108" s="36">
        <f t="shared" si="32"/>
        <v>142.18</v>
      </c>
      <c r="O108" s="39"/>
      <c r="P108" s="55">
        <f t="shared" si="33"/>
        <v>0</v>
      </c>
      <c r="Q108" s="37" t="str">
        <f t="shared" si="34"/>
        <v>OK</v>
      </c>
      <c r="R108" s="38" t="str">
        <f t="shared" si="35"/>
        <v>OK</v>
      </c>
      <c r="S108" s="38" t="str">
        <f t="shared" si="36"/>
        <v>OK</v>
      </c>
      <c r="T108" s="38" t="str">
        <f t="shared" si="37"/>
        <v>OK</v>
      </c>
      <c r="U108" s="38" t="str">
        <f t="shared" si="38"/>
        <v>OK</v>
      </c>
      <c r="V108" s="16">
        <f t="shared" si="39"/>
        <v>0</v>
      </c>
    </row>
    <row r="109" spans="1:22" ht="26.1" customHeight="1" x14ac:dyDescent="0.2">
      <c r="A109" s="17" t="s">
        <v>305</v>
      </c>
      <c r="B109" s="17"/>
      <c r="C109" s="17"/>
      <c r="D109" s="17" t="s">
        <v>306</v>
      </c>
      <c r="E109" s="17"/>
      <c r="F109" s="18"/>
      <c r="G109" s="17"/>
      <c r="H109" s="19"/>
      <c r="I109" s="30" t="str">
        <f t="shared" si="14"/>
        <v xml:space="preserve"> 10.2 </v>
      </c>
      <c r="J109" s="31" t="str">
        <f t="shared" si="15"/>
        <v/>
      </c>
      <c r="K109" s="31" t="str">
        <f t="shared" si="16"/>
        <v/>
      </c>
      <c r="L109" s="31" t="str">
        <f t="shared" si="17"/>
        <v>REVESTIMENTO EM PAREDE INTERNO</v>
      </c>
      <c r="M109" s="31" t="str">
        <f t="shared" si="18"/>
        <v/>
      </c>
      <c r="N109" s="31" t="str">
        <f t="shared" si="19"/>
        <v/>
      </c>
      <c r="O109" s="53"/>
      <c r="P109" s="54" t="str">
        <f t="shared" si="20"/>
        <v/>
      </c>
      <c r="Q109" s="32" t="str">
        <f t="shared" si="21"/>
        <v>OK</v>
      </c>
      <c r="R109" s="33" t="str">
        <f t="shared" si="22"/>
        <v>OK</v>
      </c>
      <c r="S109" s="33" t="str">
        <f t="shared" si="23"/>
        <v>OK</v>
      </c>
      <c r="T109" s="33" t="str">
        <f t="shared" si="24"/>
        <v>OK</v>
      </c>
      <c r="U109" s="33" t="str">
        <f t="shared" si="25"/>
        <v>OK</v>
      </c>
      <c r="V109" s="34" t="str">
        <f t="shared" si="26"/>
        <v>-</v>
      </c>
    </row>
    <row r="110" spans="1:22" ht="26.1" customHeight="1" x14ac:dyDescent="0.2">
      <c r="A110" s="20" t="s">
        <v>307</v>
      </c>
      <c r="B110" s="21" t="s">
        <v>308</v>
      </c>
      <c r="C110" s="20" t="s">
        <v>118</v>
      </c>
      <c r="D110" s="20" t="s">
        <v>309</v>
      </c>
      <c r="E110" s="22" t="s">
        <v>46</v>
      </c>
      <c r="F110" s="21">
        <v>78.91</v>
      </c>
      <c r="G110" s="23">
        <v>177.88</v>
      </c>
      <c r="H110" s="23">
        <v>14036.51</v>
      </c>
      <c r="I110" s="35" t="str">
        <f t="shared" si="14"/>
        <v xml:space="preserve"> 10.2.1 </v>
      </c>
      <c r="J110" s="36" t="str">
        <f t="shared" si="15"/>
        <v xml:space="preserve"> 120275 </v>
      </c>
      <c r="K110" s="36" t="str">
        <f t="shared" si="16"/>
        <v>SBC</v>
      </c>
      <c r="L110" s="36" t="str">
        <f t="shared" si="17"/>
        <v>AZULEJO 15,5X15,5CM BRANCO PISCINA IASA ELIANE</v>
      </c>
      <c r="M110" s="36" t="str">
        <f t="shared" si="18"/>
        <v>m²</v>
      </c>
      <c r="N110" s="36">
        <f t="shared" si="19"/>
        <v>78.91</v>
      </c>
      <c r="O110" s="39"/>
      <c r="P110" s="55">
        <f t="shared" si="20"/>
        <v>0</v>
      </c>
      <c r="Q110" s="37" t="str">
        <f t="shared" si="21"/>
        <v>OK</v>
      </c>
      <c r="R110" s="38" t="str">
        <f t="shared" si="22"/>
        <v>OK</v>
      </c>
      <c r="S110" s="38" t="str">
        <f t="shared" si="23"/>
        <v>OK</v>
      </c>
      <c r="T110" s="38" t="str">
        <f t="shared" si="24"/>
        <v>OK</v>
      </c>
      <c r="U110" s="38" t="str">
        <f t="shared" si="25"/>
        <v>OK</v>
      </c>
      <c r="V110" s="16">
        <f t="shared" si="26"/>
        <v>0</v>
      </c>
    </row>
    <row r="111" spans="1:22" ht="26.1" customHeight="1" x14ac:dyDescent="0.2">
      <c r="A111" s="17" t="s">
        <v>310</v>
      </c>
      <c r="B111" s="17"/>
      <c r="C111" s="17"/>
      <c r="D111" s="17" t="s">
        <v>311</v>
      </c>
      <c r="E111" s="17"/>
      <c r="F111" s="18"/>
      <c r="G111" s="17"/>
      <c r="H111" s="19"/>
      <c r="I111" s="30" t="str">
        <f t="shared" si="14"/>
        <v xml:space="preserve"> 10.3 </v>
      </c>
      <c r="J111" s="31" t="str">
        <f t="shared" si="15"/>
        <v/>
      </c>
      <c r="K111" s="31" t="str">
        <f t="shared" si="16"/>
        <v/>
      </c>
      <c r="L111" s="31" t="str">
        <f t="shared" si="17"/>
        <v>REVESTIMENTO EM PAREDE EXTERNO</v>
      </c>
      <c r="M111" s="31" t="str">
        <f t="shared" si="18"/>
        <v/>
      </c>
      <c r="N111" s="31" t="str">
        <f t="shared" si="19"/>
        <v/>
      </c>
      <c r="O111" s="53"/>
      <c r="P111" s="54" t="str">
        <f t="shared" si="20"/>
        <v/>
      </c>
      <c r="Q111" s="32" t="str">
        <f t="shared" si="21"/>
        <v>OK</v>
      </c>
      <c r="R111" s="33" t="str">
        <f t="shared" si="22"/>
        <v>OK</v>
      </c>
      <c r="S111" s="33" t="str">
        <f t="shared" si="23"/>
        <v>OK</v>
      </c>
      <c r="T111" s="33" t="str">
        <f t="shared" si="24"/>
        <v>OK</v>
      </c>
      <c r="U111" s="33" t="str">
        <f t="shared" si="25"/>
        <v>OK</v>
      </c>
      <c r="V111" s="34" t="str">
        <f t="shared" si="26"/>
        <v>-</v>
      </c>
    </row>
    <row r="112" spans="1:22" ht="26.1" customHeight="1" x14ac:dyDescent="0.2">
      <c r="A112" s="20" t="s">
        <v>312</v>
      </c>
      <c r="B112" s="21" t="s">
        <v>313</v>
      </c>
      <c r="C112" s="20" t="s">
        <v>35</v>
      </c>
      <c r="D112" s="20" t="s">
        <v>314</v>
      </c>
      <c r="E112" s="22" t="s">
        <v>46</v>
      </c>
      <c r="F112" s="21">
        <v>3.41</v>
      </c>
      <c r="G112" s="23">
        <v>282.05</v>
      </c>
      <c r="H112" s="23">
        <v>961.79</v>
      </c>
      <c r="I112" s="35" t="str">
        <f t="shared" si="14"/>
        <v xml:space="preserve"> 10.3.1 </v>
      </c>
      <c r="J112" s="36" t="str">
        <f t="shared" si="15"/>
        <v xml:space="preserve"> SESC-EST-073 </v>
      </c>
      <c r="K112" s="36" t="str">
        <f t="shared" si="16"/>
        <v>Próprio</v>
      </c>
      <c r="L112" s="36" t="str">
        <f t="shared" si="17"/>
        <v>REVESTIMENTO PEDRA GRANITO IRREGULAR EM PAREDES</v>
      </c>
      <c r="M112" s="36" t="str">
        <f t="shared" si="18"/>
        <v>m²</v>
      </c>
      <c r="N112" s="36">
        <f t="shared" si="19"/>
        <v>3.41</v>
      </c>
      <c r="O112" s="39"/>
      <c r="P112" s="55">
        <f t="shared" si="20"/>
        <v>0</v>
      </c>
      <c r="Q112" s="37" t="str">
        <f t="shared" si="21"/>
        <v>OK</v>
      </c>
      <c r="R112" s="38" t="str">
        <f t="shared" si="22"/>
        <v>OK</v>
      </c>
      <c r="S112" s="38" t="str">
        <f t="shared" si="23"/>
        <v>OK</v>
      </c>
      <c r="T112" s="38" t="str">
        <f t="shared" si="24"/>
        <v>OK</v>
      </c>
      <c r="U112" s="38" t="str">
        <f t="shared" si="25"/>
        <v>OK</v>
      </c>
      <c r="V112" s="16">
        <f t="shared" si="26"/>
        <v>0</v>
      </c>
    </row>
    <row r="113" spans="1:22" ht="26.1" customHeight="1" x14ac:dyDescent="0.2">
      <c r="A113" s="17" t="s">
        <v>315</v>
      </c>
      <c r="B113" s="17"/>
      <c r="C113" s="17"/>
      <c r="D113" s="17" t="s">
        <v>316</v>
      </c>
      <c r="E113" s="17"/>
      <c r="F113" s="18"/>
      <c r="G113" s="17"/>
      <c r="H113" s="19"/>
      <c r="I113" s="30" t="str">
        <f t="shared" ref="I113" si="40">IF(A113="","",A113)</f>
        <v xml:space="preserve"> 10.4 </v>
      </c>
      <c r="J113" s="31" t="str">
        <f t="shared" ref="J113" si="41">IF(B113="","",B113)</f>
        <v/>
      </c>
      <c r="K113" s="31" t="str">
        <f t="shared" ref="K113" si="42">IF(C113="","",C113)</f>
        <v/>
      </c>
      <c r="L113" s="31" t="str">
        <f t="shared" ref="L113" si="43">IF(D113="","",D113)</f>
        <v>CONTRAPISO / PISO CIMENTADO LISO</v>
      </c>
      <c r="M113" s="31" t="str">
        <f t="shared" ref="M113" si="44">IF(E113="","",E113)</f>
        <v/>
      </c>
      <c r="N113" s="31" t="str">
        <f t="shared" ref="N113" si="45">IF(F113="","",F113)</f>
        <v/>
      </c>
      <c r="O113" s="53"/>
      <c r="P113" s="54" t="str">
        <f t="shared" ref="P113" si="46">IF(N113="","",TRUNC(N113*O113,2))</f>
        <v/>
      </c>
      <c r="Q113" s="32" t="str">
        <f t="shared" ref="Q113" si="47">IF(D113=L113,"OK","ERRO")</f>
        <v>OK</v>
      </c>
      <c r="R113" s="33" t="str">
        <f t="shared" ref="R113" si="48">IF(E113=M113,"OK","ERRO")</f>
        <v>OK</v>
      </c>
      <c r="S113" s="33" t="str">
        <f t="shared" ref="S113" si="49">IF(F113=N113,"OK","ERRO")</f>
        <v>OK</v>
      </c>
      <c r="T113" s="33" t="str">
        <f t="shared" ref="T113" si="50">IF(G113&gt;=O113,"OK","ERRO")</f>
        <v>OK</v>
      </c>
      <c r="U113" s="33" t="str">
        <f t="shared" ref="U113" si="51">IF(P113&lt;=H113,"OK","ERRO")</f>
        <v>OK</v>
      </c>
      <c r="V113" s="34" t="str">
        <f t="shared" ref="V113" si="52">IFERROR(P113/H113,"-")</f>
        <v>-</v>
      </c>
    </row>
    <row r="114" spans="1:22" ht="26.1" customHeight="1" x14ac:dyDescent="0.2">
      <c r="A114" s="20" t="s">
        <v>317</v>
      </c>
      <c r="B114" s="21" t="s">
        <v>318</v>
      </c>
      <c r="C114" s="20" t="s">
        <v>44</v>
      </c>
      <c r="D114" s="20" t="s">
        <v>319</v>
      </c>
      <c r="E114" s="22" t="s">
        <v>46</v>
      </c>
      <c r="F114" s="21">
        <v>30.16</v>
      </c>
      <c r="G114" s="23">
        <v>65</v>
      </c>
      <c r="H114" s="23">
        <v>1960.4</v>
      </c>
      <c r="I114" s="35" t="str">
        <f t="shared" si="14"/>
        <v xml:space="preserve"> 10.4.1 </v>
      </c>
      <c r="J114" s="36" t="str">
        <f t="shared" si="15"/>
        <v xml:space="preserve"> 87765 </v>
      </c>
      <c r="K114" s="36" t="str">
        <f t="shared" si="16"/>
        <v>SINAPI</v>
      </c>
      <c r="L114" s="36" t="str">
        <f t="shared" si="17"/>
        <v>CONTRAPISO EM ARGAMASSA TRAÇO 1:4 (CIMENTO E AREIA), PREPARO MECÂNICO COM BETONEIRA 400 L, APLICADO EM ÁREAS MOLHADAS SOBRE IMPERMEABILIZAÇÃO, ACABAMENTO NÃO REFORÇADO, ESPESSURA 4CM. AF_07/2021</v>
      </c>
      <c r="M114" s="36" t="str">
        <f t="shared" si="18"/>
        <v>m²</v>
      </c>
      <c r="N114" s="36">
        <f t="shared" si="19"/>
        <v>30.16</v>
      </c>
      <c r="O114" s="39"/>
      <c r="P114" s="55">
        <f t="shared" si="20"/>
        <v>0</v>
      </c>
      <c r="Q114" s="37" t="str">
        <f t="shared" si="21"/>
        <v>OK</v>
      </c>
      <c r="R114" s="38" t="str">
        <f t="shared" si="22"/>
        <v>OK</v>
      </c>
      <c r="S114" s="38" t="str">
        <f t="shared" si="23"/>
        <v>OK</v>
      </c>
      <c r="T114" s="38" t="str">
        <f t="shared" si="24"/>
        <v>OK</v>
      </c>
      <c r="U114" s="38" t="str">
        <f t="shared" si="25"/>
        <v>OK</v>
      </c>
      <c r="V114" s="16">
        <f t="shared" si="26"/>
        <v>0</v>
      </c>
    </row>
    <row r="115" spans="1:22" ht="26.1" customHeight="1" x14ac:dyDescent="0.2">
      <c r="A115" s="20" t="s">
        <v>320</v>
      </c>
      <c r="B115" s="21" t="s">
        <v>321</v>
      </c>
      <c r="C115" s="20" t="s">
        <v>44</v>
      </c>
      <c r="D115" s="20" t="s">
        <v>322</v>
      </c>
      <c r="E115" s="22" t="s">
        <v>46</v>
      </c>
      <c r="F115" s="21">
        <v>45.11</v>
      </c>
      <c r="G115" s="23">
        <v>49.43</v>
      </c>
      <c r="H115" s="23">
        <v>2229.7800000000002</v>
      </c>
      <c r="I115" s="35" t="str">
        <f t="shared" si="14"/>
        <v xml:space="preserve"> 10.4.2 </v>
      </c>
      <c r="J115" s="36" t="str">
        <f t="shared" si="15"/>
        <v xml:space="preserve"> 87680 </v>
      </c>
      <c r="K115" s="36" t="str">
        <f t="shared" si="16"/>
        <v>SINAPI</v>
      </c>
      <c r="L115" s="36" t="str">
        <f t="shared" si="17"/>
        <v>CONTRAPISO EM ARGAMASSA TRAÇO 1:4 (CIMENTO E AREIA), PREPARO MECÂNICO COM BETONEIRA 400 L, APLICADO EM ÁREAS SECAS SOBRE LAJE, NÃO ADERIDO, ACABAMENTO NÃO REFORÇADO, ESPESSURA 4CM. AF_07/2021</v>
      </c>
      <c r="M115" s="36" t="str">
        <f t="shared" si="18"/>
        <v>m²</v>
      </c>
      <c r="N115" s="36">
        <f t="shared" si="19"/>
        <v>45.11</v>
      </c>
      <c r="O115" s="39"/>
      <c r="P115" s="55">
        <f t="shared" si="20"/>
        <v>0</v>
      </c>
      <c r="Q115" s="37" t="str">
        <f t="shared" si="21"/>
        <v>OK</v>
      </c>
      <c r="R115" s="38" t="str">
        <f t="shared" si="22"/>
        <v>OK</v>
      </c>
      <c r="S115" s="38" t="str">
        <f t="shared" si="23"/>
        <v>OK</v>
      </c>
      <c r="T115" s="38" t="str">
        <f t="shared" si="24"/>
        <v>OK</v>
      </c>
      <c r="U115" s="38" t="str">
        <f t="shared" si="25"/>
        <v>OK</v>
      </c>
      <c r="V115" s="16">
        <f t="shared" si="26"/>
        <v>0</v>
      </c>
    </row>
    <row r="116" spans="1:22" ht="26.1" customHeight="1" x14ac:dyDescent="0.2">
      <c r="A116" s="17" t="s">
        <v>323</v>
      </c>
      <c r="B116" s="17"/>
      <c r="C116" s="17"/>
      <c r="D116" s="17" t="s">
        <v>324</v>
      </c>
      <c r="E116" s="17"/>
      <c r="F116" s="18"/>
      <c r="G116" s="17"/>
      <c r="H116" s="19"/>
      <c r="I116" s="30" t="str">
        <f t="shared" si="14"/>
        <v xml:space="preserve"> 10.5 </v>
      </c>
      <c r="J116" s="31" t="str">
        <f t="shared" si="15"/>
        <v/>
      </c>
      <c r="K116" s="31" t="str">
        <f t="shared" si="16"/>
        <v/>
      </c>
      <c r="L116" s="31" t="str">
        <f t="shared" si="17"/>
        <v>REVESTIMENTO EM PISO INTERNO</v>
      </c>
      <c r="M116" s="31" t="str">
        <f t="shared" si="18"/>
        <v/>
      </c>
      <c r="N116" s="31" t="str">
        <f t="shared" si="19"/>
        <v/>
      </c>
      <c r="O116" s="53"/>
      <c r="P116" s="54" t="str">
        <f t="shared" si="20"/>
        <v/>
      </c>
      <c r="Q116" s="32" t="str">
        <f t="shared" si="21"/>
        <v>OK</v>
      </c>
      <c r="R116" s="33" t="str">
        <f t="shared" si="22"/>
        <v>OK</v>
      </c>
      <c r="S116" s="33" t="str">
        <f t="shared" si="23"/>
        <v>OK</v>
      </c>
      <c r="T116" s="33" t="str">
        <f t="shared" si="24"/>
        <v>OK</v>
      </c>
      <c r="U116" s="33" t="str">
        <f t="shared" si="25"/>
        <v>OK</v>
      </c>
      <c r="V116" s="34" t="str">
        <f t="shared" si="26"/>
        <v>-</v>
      </c>
    </row>
    <row r="117" spans="1:22" ht="26.1" customHeight="1" x14ac:dyDescent="0.2">
      <c r="A117" s="20" t="s">
        <v>325</v>
      </c>
      <c r="B117" s="21" t="s">
        <v>326</v>
      </c>
      <c r="C117" s="20" t="s">
        <v>118</v>
      </c>
      <c r="D117" s="20" t="s">
        <v>327</v>
      </c>
      <c r="E117" s="22" t="s">
        <v>46</v>
      </c>
      <c r="F117" s="21">
        <v>63.57</v>
      </c>
      <c r="G117" s="23">
        <v>161.61000000000001</v>
      </c>
      <c r="H117" s="23">
        <v>10273.540000000001</v>
      </c>
      <c r="I117" s="35" t="str">
        <f t="shared" si="14"/>
        <v xml:space="preserve"> 10.5.1 </v>
      </c>
      <c r="J117" s="36" t="str">
        <f t="shared" si="15"/>
        <v xml:space="preserve"> 170366 </v>
      </c>
      <c r="K117" s="36" t="str">
        <f t="shared" si="16"/>
        <v>SBC</v>
      </c>
      <c r="L117" s="36" t="str">
        <f t="shared" si="17"/>
        <v>PISO CERAMICO 45X45CM CARGO PLUS WHITE ELIANE</v>
      </c>
      <c r="M117" s="36" t="str">
        <f t="shared" si="18"/>
        <v>m²</v>
      </c>
      <c r="N117" s="36">
        <f t="shared" si="19"/>
        <v>63.57</v>
      </c>
      <c r="O117" s="39"/>
      <c r="P117" s="55">
        <f t="shared" si="20"/>
        <v>0</v>
      </c>
      <c r="Q117" s="37" t="str">
        <f t="shared" si="21"/>
        <v>OK</v>
      </c>
      <c r="R117" s="38" t="str">
        <f t="shared" si="22"/>
        <v>OK</v>
      </c>
      <c r="S117" s="38" t="str">
        <f t="shared" si="23"/>
        <v>OK</v>
      </c>
      <c r="T117" s="38" t="str">
        <f t="shared" si="24"/>
        <v>OK</v>
      </c>
      <c r="U117" s="38" t="str">
        <f t="shared" si="25"/>
        <v>OK</v>
      </c>
      <c r="V117" s="16">
        <f t="shared" si="26"/>
        <v>0</v>
      </c>
    </row>
    <row r="118" spans="1:22" ht="26.1" customHeight="1" x14ac:dyDescent="0.2">
      <c r="A118" s="17" t="s">
        <v>328</v>
      </c>
      <c r="B118" s="17"/>
      <c r="C118" s="17"/>
      <c r="D118" s="17" t="s">
        <v>329</v>
      </c>
      <c r="E118" s="17"/>
      <c r="F118" s="18"/>
      <c r="G118" s="17"/>
      <c r="H118" s="19"/>
      <c r="I118" s="30" t="str">
        <f t="shared" si="14"/>
        <v xml:space="preserve"> 10.6 </v>
      </c>
      <c r="J118" s="31" t="str">
        <f t="shared" si="15"/>
        <v/>
      </c>
      <c r="K118" s="31" t="str">
        <f t="shared" si="16"/>
        <v/>
      </c>
      <c r="L118" s="31" t="str">
        <f t="shared" si="17"/>
        <v>REVESTIMENTO EM PISO EXTERNO</v>
      </c>
      <c r="M118" s="31" t="str">
        <f t="shared" si="18"/>
        <v/>
      </c>
      <c r="N118" s="31" t="str">
        <f t="shared" si="19"/>
        <v/>
      </c>
      <c r="O118" s="53"/>
      <c r="P118" s="54" t="str">
        <f t="shared" si="20"/>
        <v/>
      </c>
      <c r="Q118" s="32" t="str">
        <f t="shared" si="21"/>
        <v>OK</v>
      </c>
      <c r="R118" s="33" t="str">
        <f t="shared" si="22"/>
        <v>OK</v>
      </c>
      <c r="S118" s="33" t="str">
        <f t="shared" si="23"/>
        <v>OK</v>
      </c>
      <c r="T118" s="33" t="str">
        <f t="shared" si="24"/>
        <v>OK</v>
      </c>
      <c r="U118" s="33" t="str">
        <f t="shared" si="25"/>
        <v>OK</v>
      </c>
      <c r="V118" s="34" t="str">
        <f t="shared" si="26"/>
        <v>-</v>
      </c>
    </row>
    <row r="119" spans="1:22" ht="26.1" customHeight="1" x14ac:dyDescent="0.2">
      <c r="A119" s="20" t="s">
        <v>330</v>
      </c>
      <c r="B119" s="21" t="s">
        <v>331</v>
      </c>
      <c r="C119" s="20" t="s">
        <v>35</v>
      </c>
      <c r="D119" s="20" t="s">
        <v>332</v>
      </c>
      <c r="E119" s="22" t="s">
        <v>46</v>
      </c>
      <c r="F119" s="21">
        <v>56.37</v>
      </c>
      <c r="G119" s="23">
        <v>134.71</v>
      </c>
      <c r="H119" s="23">
        <v>7593.6</v>
      </c>
      <c r="I119" s="35" t="str">
        <f t="shared" si="14"/>
        <v xml:space="preserve"> 10.6.1 </v>
      </c>
      <c r="J119" s="36" t="str">
        <f t="shared" si="15"/>
        <v xml:space="preserve"> SESC-REV-035 </v>
      </c>
      <c r="K119" s="36" t="str">
        <f t="shared" si="16"/>
        <v>Próprio</v>
      </c>
      <c r="L119" s="36" t="str">
        <f t="shared" si="17"/>
        <v>REVESTIMENTO DE PISO OU PAREDE EM PEDRA MIRACEMA, APLICADA COM ARGMASSA COLANTE AC II</v>
      </c>
      <c r="M119" s="36" t="str">
        <f t="shared" si="18"/>
        <v>m²</v>
      </c>
      <c r="N119" s="36">
        <f t="shared" si="19"/>
        <v>56.37</v>
      </c>
      <c r="O119" s="39"/>
      <c r="P119" s="55">
        <f t="shared" si="20"/>
        <v>0</v>
      </c>
      <c r="Q119" s="37" t="str">
        <f t="shared" si="21"/>
        <v>OK</v>
      </c>
      <c r="R119" s="38" t="str">
        <f t="shared" si="22"/>
        <v>OK</v>
      </c>
      <c r="S119" s="38" t="str">
        <f t="shared" si="23"/>
        <v>OK</v>
      </c>
      <c r="T119" s="38" t="str">
        <f t="shared" si="24"/>
        <v>OK</v>
      </c>
      <c r="U119" s="38" t="str">
        <f t="shared" si="25"/>
        <v>OK</v>
      </c>
      <c r="V119" s="16">
        <f t="shared" si="26"/>
        <v>0</v>
      </c>
    </row>
    <row r="120" spans="1:22" ht="26.1" customHeight="1" x14ac:dyDescent="0.2">
      <c r="A120" s="17" t="s">
        <v>333</v>
      </c>
      <c r="B120" s="17"/>
      <c r="C120" s="17"/>
      <c r="D120" s="17" t="s">
        <v>334</v>
      </c>
      <c r="E120" s="17"/>
      <c r="F120" s="18"/>
      <c r="G120" s="17"/>
      <c r="H120" s="19"/>
      <c r="I120" s="30" t="str">
        <f t="shared" si="14"/>
        <v xml:space="preserve"> 10.7 </v>
      </c>
      <c r="J120" s="31" t="str">
        <f t="shared" si="15"/>
        <v/>
      </c>
      <c r="K120" s="31" t="str">
        <f t="shared" si="16"/>
        <v/>
      </c>
      <c r="L120" s="31" t="str">
        <f t="shared" si="17"/>
        <v>RODAPÉ</v>
      </c>
      <c r="M120" s="31" t="str">
        <f t="shared" si="18"/>
        <v/>
      </c>
      <c r="N120" s="31" t="str">
        <f t="shared" si="19"/>
        <v/>
      </c>
      <c r="O120" s="53"/>
      <c r="P120" s="54" t="str">
        <f t="shared" si="20"/>
        <v/>
      </c>
      <c r="Q120" s="32" t="str">
        <f t="shared" si="21"/>
        <v>OK</v>
      </c>
      <c r="R120" s="33" t="str">
        <f t="shared" si="22"/>
        <v>OK</v>
      </c>
      <c r="S120" s="33" t="str">
        <f t="shared" si="23"/>
        <v>OK</v>
      </c>
      <c r="T120" s="33" t="str">
        <f t="shared" si="24"/>
        <v>OK</v>
      </c>
      <c r="U120" s="33" t="str">
        <f t="shared" si="25"/>
        <v>OK</v>
      </c>
      <c r="V120" s="34" t="str">
        <f t="shared" si="26"/>
        <v>-</v>
      </c>
    </row>
    <row r="121" spans="1:22" ht="26.1" customHeight="1" x14ac:dyDescent="0.2">
      <c r="A121" s="20" t="s">
        <v>335</v>
      </c>
      <c r="B121" s="21" t="s">
        <v>336</v>
      </c>
      <c r="C121" s="20" t="s">
        <v>44</v>
      </c>
      <c r="D121" s="20" t="s">
        <v>337</v>
      </c>
      <c r="E121" s="22" t="s">
        <v>78</v>
      </c>
      <c r="F121" s="21">
        <v>52.2</v>
      </c>
      <c r="G121" s="23">
        <v>71.67</v>
      </c>
      <c r="H121" s="23">
        <v>3741.17</v>
      </c>
      <c r="I121" s="35" t="str">
        <f t="shared" si="14"/>
        <v xml:space="preserve"> 10.7.1 </v>
      </c>
      <c r="J121" s="36" t="str">
        <f t="shared" si="15"/>
        <v xml:space="preserve"> 98685 </v>
      </c>
      <c r="K121" s="36" t="str">
        <f t="shared" si="16"/>
        <v>SINAPI</v>
      </c>
      <c r="L121" s="36" t="str">
        <f t="shared" si="17"/>
        <v>RODAPÉ EM GRANITO, ALTURA 10 CM. AF_09/2020</v>
      </c>
      <c r="M121" s="36" t="str">
        <f t="shared" si="18"/>
        <v>M</v>
      </c>
      <c r="N121" s="36">
        <f t="shared" si="19"/>
        <v>52.2</v>
      </c>
      <c r="O121" s="39"/>
      <c r="P121" s="55">
        <f t="shared" si="20"/>
        <v>0</v>
      </c>
      <c r="Q121" s="37" t="str">
        <f t="shared" si="21"/>
        <v>OK</v>
      </c>
      <c r="R121" s="38" t="str">
        <f t="shared" si="22"/>
        <v>OK</v>
      </c>
      <c r="S121" s="38" t="str">
        <f t="shared" si="23"/>
        <v>OK</v>
      </c>
      <c r="T121" s="38" t="str">
        <f t="shared" si="24"/>
        <v>OK</v>
      </c>
      <c r="U121" s="38" t="str">
        <f t="shared" si="25"/>
        <v>OK</v>
      </c>
      <c r="V121" s="16">
        <f t="shared" si="26"/>
        <v>0</v>
      </c>
    </row>
    <row r="122" spans="1:22" ht="26.1" customHeight="1" x14ac:dyDescent="0.2">
      <c r="A122" s="17" t="s">
        <v>338</v>
      </c>
      <c r="B122" s="17"/>
      <c r="C122" s="17"/>
      <c r="D122" s="17" t="s">
        <v>339</v>
      </c>
      <c r="E122" s="17"/>
      <c r="F122" s="18"/>
      <c r="G122" s="17"/>
      <c r="H122" s="19"/>
      <c r="I122" s="30" t="str">
        <f t="shared" si="14"/>
        <v xml:space="preserve"> 10.8 </v>
      </c>
      <c r="J122" s="31" t="str">
        <f t="shared" si="15"/>
        <v/>
      </c>
      <c r="K122" s="31" t="str">
        <f t="shared" si="16"/>
        <v/>
      </c>
      <c r="L122" s="31" t="str">
        <f t="shared" si="17"/>
        <v>SOLEIRA</v>
      </c>
      <c r="M122" s="31" t="str">
        <f t="shared" si="18"/>
        <v/>
      </c>
      <c r="N122" s="31" t="str">
        <f t="shared" si="19"/>
        <v/>
      </c>
      <c r="O122" s="53"/>
      <c r="P122" s="54" t="str">
        <f t="shared" si="20"/>
        <v/>
      </c>
      <c r="Q122" s="32" t="str">
        <f t="shared" si="21"/>
        <v>OK</v>
      </c>
      <c r="R122" s="33" t="str">
        <f t="shared" si="22"/>
        <v>OK</v>
      </c>
      <c r="S122" s="33" t="str">
        <f t="shared" si="23"/>
        <v>OK</v>
      </c>
      <c r="T122" s="33" t="str">
        <f t="shared" si="24"/>
        <v>OK</v>
      </c>
      <c r="U122" s="33" t="str">
        <f t="shared" si="25"/>
        <v>OK</v>
      </c>
      <c r="V122" s="34" t="str">
        <f t="shared" si="26"/>
        <v>-</v>
      </c>
    </row>
    <row r="123" spans="1:22" ht="26.1" customHeight="1" x14ac:dyDescent="0.2">
      <c r="A123" s="20" t="s">
        <v>340</v>
      </c>
      <c r="B123" s="21" t="s">
        <v>341</v>
      </c>
      <c r="C123" s="20" t="s">
        <v>44</v>
      </c>
      <c r="D123" s="20" t="s">
        <v>342</v>
      </c>
      <c r="E123" s="22" t="s">
        <v>78</v>
      </c>
      <c r="F123" s="21">
        <v>3.05</v>
      </c>
      <c r="G123" s="23">
        <v>102.95</v>
      </c>
      <c r="H123" s="23">
        <v>313.99</v>
      </c>
      <c r="I123" s="35" t="str">
        <f t="shared" si="14"/>
        <v xml:space="preserve"> 10.8.1 </v>
      </c>
      <c r="J123" s="36" t="str">
        <f t="shared" si="15"/>
        <v xml:space="preserve"> 98689 </v>
      </c>
      <c r="K123" s="36" t="str">
        <f t="shared" si="16"/>
        <v>SINAPI</v>
      </c>
      <c r="L123" s="36" t="str">
        <f t="shared" si="17"/>
        <v>SOLEIRA EM GRANITO, LARGURA 15 CM, ESPESSURA 2,0 CM. AF_09/2020</v>
      </c>
      <c r="M123" s="36" t="str">
        <f t="shared" si="18"/>
        <v>M</v>
      </c>
      <c r="N123" s="36">
        <f t="shared" si="19"/>
        <v>3.05</v>
      </c>
      <c r="O123" s="39"/>
      <c r="P123" s="55">
        <f t="shared" si="20"/>
        <v>0</v>
      </c>
      <c r="Q123" s="37" t="str">
        <f t="shared" si="21"/>
        <v>OK</v>
      </c>
      <c r="R123" s="38" t="str">
        <f t="shared" si="22"/>
        <v>OK</v>
      </c>
      <c r="S123" s="38" t="str">
        <f t="shared" si="23"/>
        <v>OK</v>
      </c>
      <c r="T123" s="38" t="str">
        <f t="shared" si="24"/>
        <v>OK</v>
      </c>
      <c r="U123" s="38" t="str">
        <f t="shared" si="25"/>
        <v>OK</v>
      </c>
      <c r="V123" s="16">
        <f t="shared" si="26"/>
        <v>0</v>
      </c>
    </row>
    <row r="124" spans="1:22" ht="26.1" customHeight="1" x14ac:dyDescent="0.2">
      <c r="A124" s="17" t="s">
        <v>343</v>
      </c>
      <c r="B124" s="17"/>
      <c r="C124" s="17"/>
      <c r="D124" s="17" t="s">
        <v>344</v>
      </c>
      <c r="E124" s="17"/>
      <c r="F124" s="18"/>
      <c r="G124" s="17"/>
      <c r="H124" s="19"/>
      <c r="I124" s="30" t="str">
        <f t="shared" si="14"/>
        <v xml:space="preserve"> 11 </v>
      </c>
      <c r="J124" s="31" t="str">
        <f t="shared" si="15"/>
        <v/>
      </c>
      <c r="K124" s="31" t="str">
        <f t="shared" si="16"/>
        <v/>
      </c>
      <c r="L124" s="31" t="str">
        <f t="shared" si="17"/>
        <v>ESQUADRIAS</v>
      </c>
      <c r="M124" s="31" t="str">
        <f t="shared" si="18"/>
        <v/>
      </c>
      <c r="N124" s="31" t="str">
        <f t="shared" si="19"/>
        <v/>
      </c>
      <c r="O124" s="53"/>
      <c r="P124" s="54" t="str">
        <f t="shared" si="20"/>
        <v/>
      </c>
      <c r="Q124" s="32" t="str">
        <f t="shared" si="21"/>
        <v>OK</v>
      </c>
      <c r="R124" s="33" t="str">
        <f t="shared" si="22"/>
        <v>OK</v>
      </c>
      <c r="S124" s="33" t="str">
        <f t="shared" si="23"/>
        <v>OK</v>
      </c>
      <c r="T124" s="33" t="str">
        <f t="shared" si="24"/>
        <v>OK</v>
      </c>
      <c r="U124" s="33" t="str">
        <f t="shared" si="25"/>
        <v>OK</v>
      </c>
      <c r="V124" s="34" t="str">
        <f t="shared" si="26"/>
        <v>-</v>
      </c>
    </row>
    <row r="125" spans="1:22" ht="26.1" customHeight="1" x14ac:dyDescent="0.2">
      <c r="A125" s="17" t="s">
        <v>345</v>
      </c>
      <c r="B125" s="17"/>
      <c r="C125" s="17"/>
      <c r="D125" s="17" t="s">
        <v>346</v>
      </c>
      <c r="E125" s="17"/>
      <c r="F125" s="18"/>
      <c r="G125" s="17"/>
      <c r="H125" s="19"/>
      <c r="I125" s="30" t="str">
        <f t="shared" si="14"/>
        <v xml:space="preserve"> 11.1 </v>
      </c>
      <c r="J125" s="31" t="str">
        <f t="shared" si="15"/>
        <v/>
      </c>
      <c r="K125" s="31" t="str">
        <f t="shared" si="16"/>
        <v/>
      </c>
      <c r="L125" s="31" t="str">
        <f t="shared" si="17"/>
        <v>ESQUADRIA DE ALUMINIO</v>
      </c>
      <c r="M125" s="31" t="str">
        <f t="shared" si="18"/>
        <v/>
      </c>
      <c r="N125" s="31" t="str">
        <f t="shared" si="19"/>
        <v/>
      </c>
      <c r="O125" s="53"/>
      <c r="P125" s="54" t="str">
        <f t="shared" si="20"/>
        <v/>
      </c>
      <c r="Q125" s="32" t="str">
        <f t="shared" si="21"/>
        <v>OK</v>
      </c>
      <c r="R125" s="33" t="str">
        <f t="shared" si="22"/>
        <v>OK</v>
      </c>
      <c r="S125" s="33" t="str">
        <f t="shared" si="23"/>
        <v>OK</v>
      </c>
      <c r="T125" s="33" t="str">
        <f t="shared" si="24"/>
        <v>OK</v>
      </c>
      <c r="U125" s="33" t="str">
        <f t="shared" si="25"/>
        <v>OK</v>
      </c>
      <c r="V125" s="34" t="str">
        <f t="shared" si="26"/>
        <v>-</v>
      </c>
    </row>
    <row r="126" spans="1:22" ht="26.1" customHeight="1" x14ac:dyDescent="0.2">
      <c r="A126" s="20" t="s">
        <v>347</v>
      </c>
      <c r="B126" s="21" t="s">
        <v>348</v>
      </c>
      <c r="C126" s="20" t="s">
        <v>44</v>
      </c>
      <c r="D126" s="20" t="s">
        <v>349</v>
      </c>
      <c r="E126" s="22" t="s">
        <v>46</v>
      </c>
      <c r="F126" s="21">
        <v>6.09</v>
      </c>
      <c r="G126" s="23">
        <v>823.03</v>
      </c>
      <c r="H126" s="23">
        <v>5012.25</v>
      </c>
      <c r="I126" s="35" t="str">
        <f t="shared" si="14"/>
        <v xml:space="preserve"> 11.1.1 </v>
      </c>
      <c r="J126" s="36" t="str">
        <f t="shared" si="15"/>
        <v xml:space="preserve"> 91341 </v>
      </c>
      <c r="K126" s="36" t="str">
        <f t="shared" si="16"/>
        <v>SINAPI</v>
      </c>
      <c r="L126" s="36" t="str">
        <f t="shared" si="17"/>
        <v>PORTA EM ALUMÍNIO DE ABRIR TIPO VENEZIANA COM GUARNIÇÃO, FIXAÇÃO COM PARAFUSOS - FORNECIMENTO E INSTALAÇÃO. AF_12/2019</v>
      </c>
      <c r="M126" s="36" t="str">
        <f t="shared" si="18"/>
        <v>m²</v>
      </c>
      <c r="N126" s="36">
        <f t="shared" si="19"/>
        <v>6.09</v>
      </c>
      <c r="O126" s="39"/>
      <c r="P126" s="55">
        <f t="shared" si="20"/>
        <v>0</v>
      </c>
      <c r="Q126" s="37" t="str">
        <f t="shared" si="21"/>
        <v>OK</v>
      </c>
      <c r="R126" s="38" t="str">
        <f t="shared" si="22"/>
        <v>OK</v>
      </c>
      <c r="S126" s="38" t="str">
        <f t="shared" si="23"/>
        <v>OK</v>
      </c>
      <c r="T126" s="38" t="str">
        <f t="shared" si="24"/>
        <v>OK</v>
      </c>
      <c r="U126" s="38" t="str">
        <f t="shared" si="25"/>
        <v>OK</v>
      </c>
      <c r="V126" s="16">
        <f t="shared" si="26"/>
        <v>0</v>
      </c>
    </row>
    <row r="127" spans="1:22" ht="26.1" customHeight="1" x14ac:dyDescent="0.2">
      <c r="A127" s="20" t="s">
        <v>350</v>
      </c>
      <c r="B127" s="21" t="s">
        <v>351</v>
      </c>
      <c r="C127" s="20" t="s">
        <v>35</v>
      </c>
      <c r="D127" s="20" t="s">
        <v>352</v>
      </c>
      <c r="E127" s="22" t="s">
        <v>78</v>
      </c>
      <c r="F127" s="21">
        <v>2.4</v>
      </c>
      <c r="G127" s="23">
        <v>15.77</v>
      </c>
      <c r="H127" s="23">
        <v>37.840000000000003</v>
      </c>
      <c r="I127" s="35" t="str">
        <f t="shared" si="14"/>
        <v xml:space="preserve"> 11.1.2 </v>
      </c>
      <c r="J127" s="36" t="str">
        <f t="shared" si="15"/>
        <v xml:space="preserve"> SESC-ESQ-096 </v>
      </c>
      <c r="K127" s="36" t="str">
        <f t="shared" si="16"/>
        <v>Próprio</v>
      </c>
      <c r="L127" s="36" t="str">
        <f t="shared" si="17"/>
        <v>CONTRAMARCO DE ALUMÍNIO, FIXAÇÃO COM ARGAMASSA -  INSTALAÇÃO. AF_12/2019</v>
      </c>
      <c r="M127" s="36" t="str">
        <f t="shared" si="18"/>
        <v>M</v>
      </c>
      <c r="N127" s="36">
        <f t="shared" si="19"/>
        <v>2.4</v>
      </c>
      <c r="O127" s="39"/>
      <c r="P127" s="55">
        <f t="shared" si="20"/>
        <v>0</v>
      </c>
      <c r="Q127" s="37" t="str">
        <f t="shared" si="21"/>
        <v>OK</v>
      </c>
      <c r="R127" s="38" t="str">
        <f t="shared" si="22"/>
        <v>OK</v>
      </c>
      <c r="S127" s="38" t="str">
        <f t="shared" si="23"/>
        <v>OK</v>
      </c>
      <c r="T127" s="38" t="str">
        <f t="shared" si="24"/>
        <v>OK</v>
      </c>
      <c r="U127" s="38" t="str">
        <f t="shared" si="25"/>
        <v>OK</v>
      </c>
      <c r="V127" s="16">
        <f t="shared" si="26"/>
        <v>0</v>
      </c>
    </row>
    <row r="128" spans="1:22" ht="26.1" customHeight="1" x14ac:dyDescent="0.2">
      <c r="A128" s="20" t="s">
        <v>353</v>
      </c>
      <c r="B128" s="21" t="s">
        <v>354</v>
      </c>
      <c r="C128" s="20" t="s">
        <v>44</v>
      </c>
      <c r="D128" s="20" t="s">
        <v>355</v>
      </c>
      <c r="E128" s="22" t="s">
        <v>46</v>
      </c>
      <c r="F128" s="21">
        <v>0.72</v>
      </c>
      <c r="G128" s="23">
        <v>857.35</v>
      </c>
      <c r="H128" s="23">
        <v>617.29</v>
      </c>
      <c r="I128" s="35" t="str">
        <f t="shared" si="14"/>
        <v xml:space="preserve"> 11.1.3 </v>
      </c>
      <c r="J128" s="36" t="str">
        <f t="shared" si="15"/>
        <v xml:space="preserve"> 94569 </v>
      </c>
      <c r="K128" s="36" t="str">
        <f t="shared" si="16"/>
        <v>SINAPI</v>
      </c>
      <c r="L128" s="36" t="str">
        <f t="shared" si="17"/>
        <v>JANELA DE ALUMÍNIO TIPO MAXIM-AR, COM VIDROS, BATENTE E FERRAGENS. EXCLUSIVE ALIZAR, ACABAMENTO E CONTRAMARCO. FORNECIMENTO E INSTALAÇÃO. AF_12/2019</v>
      </c>
      <c r="M128" s="36" t="str">
        <f t="shared" si="18"/>
        <v>m²</v>
      </c>
      <c r="N128" s="36">
        <f t="shared" si="19"/>
        <v>0.72</v>
      </c>
      <c r="O128" s="39"/>
      <c r="P128" s="55">
        <f t="shared" si="20"/>
        <v>0</v>
      </c>
      <c r="Q128" s="37" t="str">
        <f t="shared" si="21"/>
        <v>OK</v>
      </c>
      <c r="R128" s="38" t="str">
        <f t="shared" si="22"/>
        <v>OK</v>
      </c>
      <c r="S128" s="38" t="str">
        <f t="shared" si="23"/>
        <v>OK</v>
      </c>
      <c r="T128" s="38" t="str">
        <f t="shared" si="24"/>
        <v>OK</v>
      </c>
      <c r="U128" s="38" t="str">
        <f t="shared" si="25"/>
        <v>OK</v>
      </c>
      <c r="V128" s="16">
        <f t="shared" si="26"/>
        <v>0</v>
      </c>
    </row>
    <row r="129" spans="1:22" ht="26.1" customHeight="1" x14ac:dyDescent="0.2">
      <c r="A129" s="17" t="s">
        <v>356</v>
      </c>
      <c r="B129" s="17"/>
      <c r="C129" s="17"/>
      <c r="D129" s="17" t="s">
        <v>357</v>
      </c>
      <c r="E129" s="17"/>
      <c r="F129" s="18"/>
      <c r="G129" s="17"/>
      <c r="H129" s="19">
        <v>1060.54</v>
      </c>
      <c r="I129" s="30" t="str">
        <f t="shared" si="14"/>
        <v xml:space="preserve"> 11.2 </v>
      </c>
      <c r="J129" s="31" t="str">
        <f t="shared" si="15"/>
        <v/>
      </c>
      <c r="K129" s="31" t="str">
        <f t="shared" si="16"/>
        <v/>
      </c>
      <c r="L129" s="31" t="str">
        <f t="shared" si="17"/>
        <v>ESQUADRIA DE FERRO</v>
      </c>
      <c r="M129" s="31" t="str">
        <f t="shared" si="18"/>
        <v/>
      </c>
      <c r="N129" s="31" t="str">
        <f t="shared" si="19"/>
        <v/>
      </c>
      <c r="O129" s="53"/>
      <c r="P129" s="54" t="str">
        <f t="shared" si="20"/>
        <v/>
      </c>
      <c r="Q129" s="32" t="str">
        <f t="shared" si="21"/>
        <v>OK</v>
      </c>
      <c r="R129" s="33" t="str">
        <f t="shared" si="22"/>
        <v>OK</v>
      </c>
      <c r="S129" s="33" t="str">
        <f t="shared" si="23"/>
        <v>OK</v>
      </c>
      <c r="T129" s="33" t="str">
        <f t="shared" si="24"/>
        <v>OK</v>
      </c>
      <c r="U129" s="33" t="str">
        <f t="shared" si="25"/>
        <v>ERRO</v>
      </c>
      <c r="V129" s="34" t="str">
        <f t="shared" si="26"/>
        <v>-</v>
      </c>
    </row>
    <row r="130" spans="1:22" ht="26.1" customHeight="1" x14ac:dyDescent="0.2">
      <c r="A130" s="20" t="s">
        <v>358</v>
      </c>
      <c r="B130" s="21" t="s">
        <v>359</v>
      </c>
      <c r="C130" s="20" t="s">
        <v>35</v>
      </c>
      <c r="D130" s="20" t="s">
        <v>360</v>
      </c>
      <c r="E130" s="22" t="s">
        <v>46</v>
      </c>
      <c r="F130" s="21">
        <v>1.08</v>
      </c>
      <c r="G130" s="23">
        <v>981.99</v>
      </c>
      <c r="H130" s="23">
        <v>1060.54</v>
      </c>
      <c r="I130" s="35" t="str">
        <f t="shared" si="14"/>
        <v xml:space="preserve"> 11.2.1 </v>
      </c>
      <c r="J130" s="36" t="str">
        <f t="shared" si="15"/>
        <v xml:space="preserve"> SESC-ESQ-100 </v>
      </c>
      <c r="K130" s="36" t="str">
        <f t="shared" si="16"/>
        <v>Próprio</v>
      </c>
      <c r="L130" s="36" t="str">
        <f t="shared" si="17"/>
        <v>JANELA FERRO BASCULANTE</v>
      </c>
      <c r="M130" s="36" t="str">
        <f t="shared" si="18"/>
        <v>m²</v>
      </c>
      <c r="N130" s="36">
        <f t="shared" si="19"/>
        <v>1.08</v>
      </c>
      <c r="O130" s="39"/>
      <c r="P130" s="55">
        <f t="shared" si="20"/>
        <v>0</v>
      </c>
      <c r="Q130" s="37" t="str">
        <f t="shared" si="21"/>
        <v>OK</v>
      </c>
      <c r="R130" s="38" t="str">
        <f t="shared" si="22"/>
        <v>OK</v>
      </c>
      <c r="S130" s="38" t="str">
        <f t="shared" si="23"/>
        <v>OK</v>
      </c>
      <c r="T130" s="38" t="str">
        <f t="shared" si="24"/>
        <v>OK</v>
      </c>
      <c r="U130" s="38" t="str">
        <f t="shared" si="25"/>
        <v>OK</v>
      </c>
      <c r="V130" s="16">
        <f t="shared" si="26"/>
        <v>0</v>
      </c>
    </row>
    <row r="131" spans="1:22" ht="26.1" customHeight="1" x14ac:dyDescent="0.2">
      <c r="A131" s="17" t="s">
        <v>361</v>
      </c>
      <c r="B131" s="17"/>
      <c r="C131" s="17"/>
      <c r="D131" s="17" t="s">
        <v>362</v>
      </c>
      <c r="E131" s="17"/>
      <c r="F131" s="18"/>
      <c r="G131" s="17"/>
      <c r="H131" s="19">
        <v>166.92</v>
      </c>
      <c r="I131" s="30" t="str">
        <f t="shared" si="14"/>
        <v xml:space="preserve"> 11.3 </v>
      </c>
      <c r="J131" s="31" t="str">
        <f t="shared" si="15"/>
        <v/>
      </c>
      <c r="K131" s="31" t="str">
        <f t="shared" si="16"/>
        <v/>
      </c>
      <c r="L131" s="31" t="str">
        <f t="shared" si="17"/>
        <v>ACESSÓRIOS</v>
      </c>
      <c r="M131" s="31" t="str">
        <f t="shared" si="18"/>
        <v/>
      </c>
      <c r="N131" s="31" t="str">
        <f t="shared" si="19"/>
        <v/>
      </c>
      <c r="O131" s="53"/>
      <c r="P131" s="54" t="str">
        <f t="shared" si="20"/>
        <v/>
      </c>
      <c r="Q131" s="32" t="str">
        <f t="shared" si="21"/>
        <v>OK</v>
      </c>
      <c r="R131" s="33" t="str">
        <f t="shared" si="22"/>
        <v>OK</v>
      </c>
      <c r="S131" s="33" t="str">
        <f t="shared" si="23"/>
        <v>OK</v>
      </c>
      <c r="T131" s="33" t="str">
        <f t="shared" si="24"/>
        <v>OK</v>
      </c>
      <c r="U131" s="33" t="str">
        <f t="shared" si="25"/>
        <v>ERRO</v>
      </c>
      <c r="V131" s="34" t="str">
        <f t="shared" si="26"/>
        <v>-</v>
      </c>
    </row>
    <row r="132" spans="1:22" ht="26.1" customHeight="1" x14ac:dyDescent="0.2">
      <c r="A132" s="20" t="s">
        <v>363</v>
      </c>
      <c r="B132" s="21" t="s">
        <v>364</v>
      </c>
      <c r="C132" s="20" t="s">
        <v>118</v>
      </c>
      <c r="D132" s="20" t="s">
        <v>365</v>
      </c>
      <c r="E132" s="22" t="s">
        <v>37</v>
      </c>
      <c r="F132" s="21">
        <v>1</v>
      </c>
      <c r="G132" s="23">
        <v>81.78</v>
      </c>
      <c r="H132" s="23">
        <v>81.78</v>
      </c>
      <c r="I132" s="35" t="str">
        <f t="shared" si="14"/>
        <v xml:space="preserve"> 11.3.1 </v>
      </c>
      <c r="J132" s="36" t="str">
        <f t="shared" si="15"/>
        <v xml:space="preserve"> 202320 </v>
      </c>
      <c r="K132" s="36" t="str">
        <f t="shared" si="16"/>
        <v>SBC</v>
      </c>
      <c r="L132" s="36" t="str">
        <f t="shared" si="17"/>
        <v>BARRA DE APOIO PARA BANHEIRO ALUMINIO POLIDO 40cm +PARAFUSO</v>
      </c>
      <c r="M132" s="36" t="str">
        <f t="shared" si="18"/>
        <v>UN</v>
      </c>
      <c r="N132" s="36">
        <f t="shared" si="19"/>
        <v>1</v>
      </c>
      <c r="O132" s="39"/>
      <c r="P132" s="55">
        <f t="shared" si="20"/>
        <v>0</v>
      </c>
      <c r="Q132" s="37" t="str">
        <f t="shared" si="21"/>
        <v>OK</v>
      </c>
      <c r="R132" s="38" t="str">
        <f t="shared" si="22"/>
        <v>OK</v>
      </c>
      <c r="S132" s="38" t="str">
        <f t="shared" si="23"/>
        <v>OK</v>
      </c>
      <c r="T132" s="38" t="str">
        <f t="shared" si="24"/>
        <v>OK</v>
      </c>
      <c r="U132" s="38" t="str">
        <f t="shared" si="25"/>
        <v>OK</v>
      </c>
      <c r="V132" s="16">
        <f t="shared" si="26"/>
        <v>0</v>
      </c>
    </row>
    <row r="133" spans="1:22" ht="26.1" customHeight="1" x14ac:dyDescent="0.2">
      <c r="A133" s="20" t="s">
        <v>366</v>
      </c>
      <c r="B133" s="21" t="s">
        <v>367</v>
      </c>
      <c r="C133" s="20" t="s">
        <v>35</v>
      </c>
      <c r="D133" s="20" t="s">
        <v>368</v>
      </c>
      <c r="E133" s="22" t="s">
        <v>46</v>
      </c>
      <c r="F133" s="21">
        <v>0.72</v>
      </c>
      <c r="G133" s="23">
        <v>118.26</v>
      </c>
      <c r="H133" s="23">
        <v>85.14</v>
      </c>
      <c r="I133" s="35" t="str">
        <f t="shared" si="14"/>
        <v xml:space="preserve"> 11.3.2 </v>
      </c>
      <c r="J133" s="36" t="str">
        <f t="shared" si="15"/>
        <v xml:space="preserve"> SESC-ESQ-101 </v>
      </c>
      <c r="K133" s="36" t="str">
        <f t="shared" si="16"/>
        <v>Próprio</v>
      </c>
      <c r="L133" s="36" t="str">
        <f t="shared" si="17"/>
        <v>Tela de nylon tipo mosquiteiro com moldura em alumínio anodizado natural</v>
      </c>
      <c r="M133" s="36" t="str">
        <f t="shared" si="18"/>
        <v>m²</v>
      </c>
      <c r="N133" s="36">
        <f t="shared" si="19"/>
        <v>0.72</v>
      </c>
      <c r="O133" s="39"/>
      <c r="P133" s="55">
        <f t="shared" si="20"/>
        <v>0</v>
      </c>
      <c r="Q133" s="37" t="str">
        <f t="shared" si="21"/>
        <v>OK</v>
      </c>
      <c r="R133" s="38" t="str">
        <f t="shared" si="22"/>
        <v>OK</v>
      </c>
      <c r="S133" s="38" t="str">
        <f t="shared" si="23"/>
        <v>OK</v>
      </c>
      <c r="T133" s="38" t="str">
        <f t="shared" si="24"/>
        <v>OK</v>
      </c>
      <c r="U133" s="38" t="str">
        <f t="shared" si="25"/>
        <v>OK</v>
      </c>
      <c r="V133" s="16">
        <f t="shared" si="26"/>
        <v>0</v>
      </c>
    </row>
    <row r="134" spans="1:22" ht="26.1" customHeight="1" x14ac:dyDescent="0.2">
      <c r="A134" s="17" t="s">
        <v>369</v>
      </c>
      <c r="B134" s="17"/>
      <c r="C134" s="17"/>
      <c r="D134" s="17" t="s">
        <v>370</v>
      </c>
      <c r="E134" s="17"/>
      <c r="F134" s="18"/>
      <c r="G134" s="17"/>
      <c r="H134" s="19">
        <v>25859.43</v>
      </c>
      <c r="I134" s="30" t="str">
        <f t="shared" si="14"/>
        <v xml:space="preserve"> 12 </v>
      </c>
      <c r="J134" s="31" t="str">
        <f t="shared" si="15"/>
        <v/>
      </c>
      <c r="K134" s="31" t="str">
        <f t="shared" si="16"/>
        <v/>
      </c>
      <c r="L134" s="31" t="str">
        <f t="shared" si="17"/>
        <v>INSTALAÇÕES HIDRAULICAS E SANITÁRIAS</v>
      </c>
      <c r="M134" s="31" t="str">
        <f t="shared" si="18"/>
        <v/>
      </c>
      <c r="N134" s="31" t="str">
        <f t="shared" si="19"/>
        <v/>
      </c>
      <c r="O134" s="53"/>
      <c r="P134" s="54" t="str">
        <f t="shared" si="20"/>
        <v/>
      </c>
      <c r="Q134" s="32" t="str">
        <f t="shared" si="21"/>
        <v>OK</v>
      </c>
      <c r="R134" s="33" t="str">
        <f t="shared" si="22"/>
        <v>OK</v>
      </c>
      <c r="S134" s="33" t="str">
        <f t="shared" si="23"/>
        <v>OK</v>
      </c>
      <c r="T134" s="33" t="str">
        <f t="shared" si="24"/>
        <v>OK</v>
      </c>
      <c r="U134" s="33" t="str">
        <f t="shared" si="25"/>
        <v>ERRO</v>
      </c>
      <c r="V134" s="34" t="str">
        <f t="shared" si="26"/>
        <v>-</v>
      </c>
    </row>
    <row r="135" spans="1:22" ht="26.1" customHeight="1" x14ac:dyDescent="0.2">
      <c r="A135" s="17" t="s">
        <v>371</v>
      </c>
      <c r="B135" s="17"/>
      <c r="C135" s="17"/>
      <c r="D135" s="17" t="s">
        <v>372</v>
      </c>
      <c r="E135" s="17"/>
      <c r="F135" s="18"/>
      <c r="G135" s="17"/>
      <c r="H135" s="19">
        <v>2509.8000000000002</v>
      </c>
      <c r="I135" s="30" t="str">
        <f t="shared" si="14"/>
        <v xml:space="preserve"> 12.1 </v>
      </c>
      <c r="J135" s="31" t="str">
        <f t="shared" si="15"/>
        <v/>
      </c>
      <c r="K135" s="31" t="str">
        <f t="shared" si="16"/>
        <v/>
      </c>
      <c r="L135" s="31" t="str">
        <f t="shared" si="17"/>
        <v>RASGOS, FUROS  E ENCHIMENTOS</v>
      </c>
      <c r="M135" s="31" t="str">
        <f t="shared" si="18"/>
        <v/>
      </c>
      <c r="N135" s="31" t="str">
        <f t="shared" si="19"/>
        <v/>
      </c>
      <c r="O135" s="53"/>
      <c r="P135" s="54" t="str">
        <f t="shared" si="20"/>
        <v/>
      </c>
      <c r="Q135" s="32" t="str">
        <f t="shared" si="21"/>
        <v>OK</v>
      </c>
      <c r="R135" s="33" t="str">
        <f t="shared" si="22"/>
        <v>OK</v>
      </c>
      <c r="S135" s="33" t="str">
        <f t="shared" si="23"/>
        <v>OK</v>
      </c>
      <c r="T135" s="33" t="str">
        <f t="shared" si="24"/>
        <v>OK</v>
      </c>
      <c r="U135" s="33" t="str">
        <f t="shared" si="25"/>
        <v>ERRO</v>
      </c>
      <c r="V135" s="34" t="str">
        <f t="shared" si="26"/>
        <v>-</v>
      </c>
    </row>
    <row r="136" spans="1:22" ht="26.1" customHeight="1" x14ac:dyDescent="0.2">
      <c r="A136" s="20" t="s">
        <v>373</v>
      </c>
      <c r="B136" s="21" t="s">
        <v>374</v>
      </c>
      <c r="C136" s="20" t="s">
        <v>44</v>
      </c>
      <c r="D136" s="20" t="s">
        <v>375</v>
      </c>
      <c r="E136" s="22" t="s">
        <v>78</v>
      </c>
      <c r="F136" s="21">
        <v>17.7</v>
      </c>
      <c r="G136" s="23">
        <v>14.71</v>
      </c>
      <c r="H136" s="23">
        <v>260.36</v>
      </c>
      <c r="I136" s="35" t="str">
        <f t="shared" si="14"/>
        <v xml:space="preserve"> 12.1.1 </v>
      </c>
      <c r="J136" s="36" t="str">
        <f t="shared" si="15"/>
        <v xml:space="preserve"> 90443 </v>
      </c>
      <c r="K136" s="36" t="str">
        <f t="shared" si="16"/>
        <v>SINAPI</v>
      </c>
      <c r="L136" s="36" t="str">
        <f t="shared" si="17"/>
        <v>RASGO EM ALVENARIA PARA RAMAIS/ DISTRIBUIÇÃO COM DIAMETROS MENORES OU IGUAIS A 40 MM. AF_05/2015</v>
      </c>
      <c r="M136" s="36" t="str">
        <f t="shared" si="18"/>
        <v>M</v>
      </c>
      <c r="N136" s="36">
        <f t="shared" si="19"/>
        <v>17.7</v>
      </c>
      <c r="O136" s="39"/>
      <c r="P136" s="55">
        <f t="shared" si="20"/>
        <v>0</v>
      </c>
      <c r="Q136" s="37" t="str">
        <f t="shared" si="21"/>
        <v>OK</v>
      </c>
      <c r="R136" s="38" t="str">
        <f t="shared" si="22"/>
        <v>OK</v>
      </c>
      <c r="S136" s="38" t="str">
        <f t="shared" si="23"/>
        <v>OK</v>
      </c>
      <c r="T136" s="38" t="str">
        <f t="shared" si="24"/>
        <v>OK</v>
      </c>
      <c r="U136" s="38" t="str">
        <f t="shared" si="25"/>
        <v>OK</v>
      </c>
      <c r="V136" s="16">
        <f t="shared" si="26"/>
        <v>0</v>
      </c>
    </row>
    <row r="137" spans="1:22" ht="26.1" customHeight="1" x14ac:dyDescent="0.2">
      <c r="A137" s="20" t="s">
        <v>376</v>
      </c>
      <c r="B137" s="21" t="s">
        <v>377</v>
      </c>
      <c r="C137" s="20" t="s">
        <v>44</v>
      </c>
      <c r="D137" s="20" t="s">
        <v>378</v>
      </c>
      <c r="E137" s="22" t="s">
        <v>78</v>
      </c>
      <c r="F137" s="21">
        <v>3.2</v>
      </c>
      <c r="G137" s="23">
        <v>15.85</v>
      </c>
      <c r="H137" s="23">
        <v>50.72</v>
      </c>
      <c r="I137" s="35" t="str">
        <f t="shared" si="14"/>
        <v xml:space="preserve"> 12.1.2 </v>
      </c>
      <c r="J137" s="36" t="str">
        <f t="shared" si="15"/>
        <v xml:space="preserve"> 91222 </v>
      </c>
      <c r="K137" s="36" t="str">
        <f t="shared" si="16"/>
        <v>SINAPI</v>
      </c>
      <c r="L137" s="36" t="str">
        <f t="shared" si="17"/>
        <v>RASGO EM ALVENARIA PARA RAMAIS/ DISTRIBUIÇÃO COM DIÂMETROS MAIORES QUE 40 MM E MENORES OU IGUAIS A 75 MM. AF_05/2015</v>
      </c>
      <c r="M137" s="36" t="str">
        <f t="shared" si="18"/>
        <v>M</v>
      </c>
      <c r="N137" s="36">
        <f t="shared" si="19"/>
        <v>3.2</v>
      </c>
      <c r="O137" s="39"/>
      <c r="P137" s="55">
        <f t="shared" si="20"/>
        <v>0</v>
      </c>
      <c r="Q137" s="37" t="str">
        <f t="shared" si="21"/>
        <v>OK</v>
      </c>
      <c r="R137" s="38" t="str">
        <f t="shared" si="22"/>
        <v>OK</v>
      </c>
      <c r="S137" s="38" t="str">
        <f t="shared" si="23"/>
        <v>OK</v>
      </c>
      <c r="T137" s="38" t="str">
        <f t="shared" si="24"/>
        <v>OK</v>
      </c>
      <c r="U137" s="38" t="str">
        <f t="shared" si="25"/>
        <v>OK</v>
      </c>
      <c r="V137" s="16">
        <f t="shared" si="26"/>
        <v>0</v>
      </c>
    </row>
    <row r="138" spans="1:22" ht="26.1" customHeight="1" x14ac:dyDescent="0.2">
      <c r="A138" s="20" t="s">
        <v>379</v>
      </c>
      <c r="B138" s="21" t="s">
        <v>380</v>
      </c>
      <c r="C138" s="20" t="s">
        <v>44</v>
      </c>
      <c r="D138" s="20" t="s">
        <v>381</v>
      </c>
      <c r="E138" s="22" t="s">
        <v>78</v>
      </c>
      <c r="F138" s="21">
        <v>16.100000000000001</v>
      </c>
      <c r="G138" s="23">
        <v>31.6</v>
      </c>
      <c r="H138" s="23">
        <v>508.76</v>
      </c>
      <c r="I138" s="35" t="str">
        <f t="shared" si="14"/>
        <v xml:space="preserve"> 12.1.3 </v>
      </c>
      <c r="J138" s="36" t="str">
        <f t="shared" si="15"/>
        <v xml:space="preserve"> 90444 </v>
      </c>
      <c r="K138" s="36" t="str">
        <f t="shared" si="16"/>
        <v>SINAPI</v>
      </c>
      <c r="L138" s="36" t="str">
        <f t="shared" si="17"/>
        <v>RASGO EM CONTRAPISO PARA RAMAIS/ DISTRIBUIÇÃO COM DIÂMETROS MENORES OU IGUAIS A 40 MM. AF_05/2015</v>
      </c>
      <c r="M138" s="36" t="str">
        <f t="shared" si="18"/>
        <v>M</v>
      </c>
      <c r="N138" s="36">
        <f t="shared" si="19"/>
        <v>16.100000000000001</v>
      </c>
      <c r="O138" s="39"/>
      <c r="P138" s="55">
        <f t="shared" si="20"/>
        <v>0</v>
      </c>
      <c r="Q138" s="37" t="str">
        <f t="shared" si="21"/>
        <v>OK</v>
      </c>
      <c r="R138" s="38" t="str">
        <f t="shared" si="22"/>
        <v>OK</v>
      </c>
      <c r="S138" s="38" t="str">
        <f t="shared" si="23"/>
        <v>OK</v>
      </c>
      <c r="T138" s="38" t="str">
        <f t="shared" si="24"/>
        <v>OK</v>
      </c>
      <c r="U138" s="38" t="str">
        <f t="shared" si="25"/>
        <v>OK</v>
      </c>
      <c r="V138" s="16">
        <f t="shared" si="26"/>
        <v>0</v>
      </c>
    </row>
    <row r="139" spans="1:22" ht="26.1" customHeight="1" x14ac:dyDescent="0.2">
      <c r="A139" s="20" t="s">
        <v>382</v>
      </c>
      <c r="B139" s="21" t="s">
        <v>383</v>
      </c>
      <c r="C139" s="20" t="s">
        <v>44</v>
      </c>
      <c r="D139" s="20" t="s">
        <v>384</v>
      </c>
      <c r="E139" s="22" t="s">
        <v>78</v>
      </c>
      <c r="F139" s="21">
        <v>45.2</v>
      </c>
      <c r="G139" s="23">
        <v>33.74</v>
      </c>
      <c r="H139" s="23">
        <v>1525.04</v>
      </c>
      <c r="I139" s="35" t="str">
        <f t="shared" si="14"/>
        <v xml:space="preserve"> 12.1.4 </v>
      </c>
      <c r="J139" s="36" t="str">
        <f t="shared" si="15"/>
        <v xml:space="preserve"> 90445 </v>
      </c>
      <c r="K139" s="36" t="str">
        <f t="shared" si="16"/>
        <v>SINAPI</v>
      </c>
      <c r="L139" s="36" t="str">
        <f t="shared" si="17"/>
        <v>RASGO EM CONTRAPISO PARA RAMAIS/ DISTRIBUIÇÃO COM DIÂMETROS MAIORES QUE 40 MM E MENORES OU IGUAIS A 75 MM. AF_05/2015</v>
      </c>
      <c r="M139" s="36" t="str">
        <f t="shared" si="18"/>
        <v>M</v>
      </c>
      <c r="N139" s="36">
        <f t="shared" si="19"/>
        <v>45.2</v>
      </c>
      <c r="O139" s="39"/>
      <c r="P139" s="55">
        <f t="shared" si="20"/>
        <v>0</v>
      </c>
      <c r="Q139" s="37" t="str">
        <f t="shared" si="21"/>
        <v>OK</v>
      </c>
      <c r="R139" s="38" t="str">
        <f t="shared" si="22"/>
        <v>OK</v>
      </c>
      <c r="S139" s="38" t="str">
        <f t="shared" si="23"/>
        <v>OK</v>
      </c>
      <c r="T139" s="38" t="str">
        <f t="shared" si="24"/>
        <v>OK</v>
      </c>
      <c r="U139" s="38" t="str">
        <f t="shared" si="25"/>
        <v>OK</v>
      </c>
      <c r="V139" s="16">
        <f t="shared" si="26"/>
        <v>0</v>
      </c>
    </row>
    <row r="140" spans="1:22" ht="26.1" customHeight="1" x14ac:dyDescent="0.2">
      <c r="A140" s="20" t="s">
        <v>385</v>
      </c>
      <c r="B140" s="21" t="s">
        <v>386</v>
      </c>
      <c r="C140" s="20" t="s">
        <v>44</v>
      </c>
      <c r="D140" s="20" t="s">
        <v>387</v>
      </c>
      <c r="E140" s="22" t="s">
        <v>78</v>
      </c>
      <c r="F140" s="21">
        <v>4.5</v>
      </c>
      <c r="G140" s="23">
        <v>36.65</v>
      </c>
      <c r="H140" s="23">
        <v>164.92</v>
      </c>
      <c r="I140" s="35" t="str">
        <f t="shared" si="14"/>
        <v xml:space="preserve"> 12.1.5 </v>
      </c>
      <c r="J140" s="36" t="str">
        <f t="shared" si="15"/>
        <v xml:space="preserve"> 90446 </v>
      </c>
      <c r="K140" s="36" t="str">
        <f t="shared" si="16"/>
        <v>SINAPI</v>
      </c>
      <c r="L140" s="36" t="str">
        <f t="shared" si="17"/>
        <v>RASGO EM CONTRAPISO PARA RAMAIS/ DISTRIBUIÇÃO COM DIÂMETROS MAIORES QUE 75 MM. AF_05/2015</v>
      </c>
      <c r="M140" s="36" t="str">
        <f t="shared" si="18"/>
        <v>M</v>
      </c>
      <c r="N140" s="36">
        <f t="shared" si="19"/>
        <v>4.5</v>
      </c>
      <c r="O140" s="39"/>
      <c r="P140" s="55">
        <f t="shared" si="20"/>
        <v>0</v>
      </c>
      <c r="Q140" s="37" t="str">
        <f t="shared" si="21"/>
        <v>OK</v>
      </c>
      <c r="R140" s="38" t="str">
        <f t="shared" si="22"/>
        <v>OK</v>
      </c>
      <c r="S140" s="38" t="str">
        <f t="shared" si="23"/>
        <v>OK</v>
      </c>
      <c r="T140" s="38" t="str">
        <f t="shared" si="24"/>
        <v>OK</v>
      </c>
      <c r="U140" s="38" t="str">
        <f t="shared" si="25"/>
        <v>OK</v>
      </c>
      <c r="V140" s="16">
        <f t="shared" si="26"/>
        <v>0</v>
      </c>
    </row>
    <row r="141" spans="1:22" ht="26.1" customHeight="1" x14ac:dyDescent="0.2">
      <c r="A141" s="17" t="s">
        <v>388</v>
      </c>
      <c r="B141" s="17"/>
      <c r="C141" s="17"/>
      <c r="D141" s="17" t="s">
        <v>389</v>
      </c>
      <c r="E141" s="17"/>
      <c r="F141" s="18"/>
      <c r="G141" s="17"/>
      <c r="H141" s="19">
        <v>7073.25</v>
      </c>
      <c r="I141" s="30" t="str">
        <f t="shared" si="14"/>
        <v xml:space="preserve"> 12.2 </v>
      </c>
      <c r="J141" s="31" t="str">
        <f t="shared" si="15"/>
        <v/>
      </c>
      <c r="K141" s="31" t="str">
        <f t="shared" si="16"/>
        <v/>
      </c>
      <c r="L141" s="31" t="str">
        <f t="shared" si="17"/>
        <v>TUBOS E CAIXAS DE PASSAGEM</v>
      </c>
      <c r="M141" s="31" t="str">
        <f t="shared" si="18"/>
        <v/>
      </c>
      <c r="N141" s="31" t="str">
        <f t="shared" si="19"/>
        <v/>
      </c>
      <c r="O141" s="53"/>
      <c r="P141" s="54" t="str">
        <f t="shared" si="20"/>
        <v/>
      </c>
      <c r="Q141" s="32" t="str">
        <f t="shared" si="21"/>
        <v>OK</v>
      </c>
      <c r="R141" s="33" t="str">
        <f t="shared" si="22"/>
        <v>OK</v>
      </c>
      <c r="S141" s="33" t="str">
        <f t="shared" si="23"/>
        <v>OK</v>
      </c>
      <c r="T141" s="33" t="str">
        <f t="shared" si="24"/>
        <v>OK</v>
      </c>
      <c r="U141" s="33" t="str">
        <f t="shared" si="25"/>
        <v>ERRO</v>
      </c>
      <c r="V141" s="34" t="str">
        <f t="shared" si="26"/>
        <v>-</v>
      </c>
    </row>
    <row r="142" spans="1:22" ht="26.1" customHeight="1" x14ac:dyDescent="0.2">
      <c r="A142" s="20" t="s">
        <v>390</v>
      </c>
      <c r="B142" s="21" t="s">
        <v>391</v>
      </c>
      <c r="C142" s="20" t="s">
        <v>44</v>
      </c>
      <c r="D142" s="20" t="s">
        <v>392</v>
      </c>
      <c r="E142" s="22" t="s">
        <v>78</v>
      </c>
      <c r="F142" s="21">
        <v>7.5</v>
      </c>
      <c r="G142" s="23">
        <v>71.97</v>
      </c>
      <c r="H142" s="23">
        <v>539.77</v>
      </c>
      <c r="I142" s="35" t="str">
        <f t="shared" si="14"/>
        <v xml:space="preserve"> 12.2.1 </v>
      </c>
      <c r="J142" s="36" t="str">
        <f t="shared" si="15"/>
        <v xml:space="preserve"> 91792 </v>
      </c>
      <c r="K142" s="36" t="str">
        <f t="shared" si="16"/>
        <v>SINAPI</v>
      </c>
      <c r="L142" s="36" t="str">
        <f t="shared" si="17"/>
        <v>(COMPOSIÇÃO REPRESENTATIVA) DO SERVIÇO DE INSTALAÇÃO DE TUBO DE PVC, SÉRIE NORMAL, ESGOTO PREDIAL, DN 40 MM (INSTALADO EM RAMAL DE DESCARGA OU RAMAL DE ESGOTO SANITÁRIO), INCLUSIVE CONEXÕES, CORTES E FIXAÇÕES, PARA PRÉDIOS. AF_10/2015</v>
      </c>
      <c r="M142" s="36" t="str">
        <f t="shared" si="18"/>
        <v>M</v>
      </c>
      <c r="N142" s="36">
        <f t="shared" si="19"/>
        <v>7.5</v>
      </c>
      <c r="O142" s="39"/>
      <c r="P142" s="55">
        <f t="shared" si="20"/>
        <v>0</v>
      </c>
      <c r="Q142" s="37" t="str">
        <f t="shared" si="21"/>
        <v>OK</v>
      </c>
      <c r="R142" s="38" t="str">
        <f t="shared" si="22"/>
        <v>OK</v>
      </c>
      <c r="S142" s="38" t="str">
        <f t="shared" si="23"/>
        <v>OK</v>
      </c>
      <c r="T142" s="38" t="str">
        <f t="shared" si="24"/>
        <v>OK</v>
      </c>
      <c r="U142" s="38" t="str">
        <f t="shared" si="25"/>
        <v>OK</v>
      </c>
      <c r="V142" s="16">
        <f t="shared" si="26"/>
        <v>0</v>
      </c>
    </row>
    <row r="143" spans="1:22" ht="26.1" customHeight="1" x14ac:dyDescent="0.2">
      <c r="A143" s="20" t="s">
        <v>393</v>
      </c>
      <c r="B143" s="21" t="s">
        <v>394</v>
      </c>
      <c r="C143" s="20" t="s">
        <v>44</v>
      </c>
      <c r="D143" s="20" t="s">
        <v>395</v>
      </c>
      <c r="E143" s="22" t="s">
        <v>78</v>
      </c>
      <c r="F143" s="21">
        <v>4.7</v>
      </c>
      <c r="G143" s="23">
        <v>110.59</v>
      </c>
      <c r="H143" s="23">
        <v>519.77</v>
      </c>
      <c r="I143" s="35" t="str">
        <f t="shared" si="14"/>
        <v xml:space="preserve"> 12.2.2 </v>
      </c>
      <c r="J143" s="36" t="str">
        <f t="shared" si="15"/>
        <v xml:space="preserve"> 91793 </v>
      </c>
      <c r="K143" s="36" t="str">
        <f t="shared" si="16"/>
        <v>SINAPI</v>
      </c>
      <c r="L143" s="36" t="str">
        <f t="shared" si="17"/>
        <v>(COMPOSIÇÃO REPRESENTATIVA) DO SERVIÇO DE INSTALAÇÃO DE TUBO DE PVC, SÉRIE NORMAL, ESGOTO PREDIAL, DN 50 MM (INSTALADO EM RAMAL DE DESCARGA OU RAMAL DE ESGOTO SANITÁRIO), INCLUSIVE CONEXÕES, CORTES E FIXAÇÕES PARA, PRÉDIOS. AF_10/2015</v>
      </c>
      <c r="M143" s="36" t="str">
        <f t="shared" si="18"/>
        <v>M</v>
      </c>
      <c r="N143" s="36">
        <f t="shared" si="19"/>
        <v>4.7</v>
      </c>
      <c r="O143" s="39"/>
      <c r="P143" s="55">
        <f t="shared" si="20"/>
        <v>0</v>
      </c>
      <c r="Q143" s="37" t="str">
        <f t="shared" si="21"/>
        <v>OK</v>
      </c>
      <c r="R143" s="38" t="str">
        <f t="shared" si="22"/>
        <v>OK</v>
      </c>
      <c r="S143" s="38" t="str">
        <f t="shared" si="23"/>
        <v>OK</v>
      </c>
      <c r="T143" s="38" t="str">
        <f t="shared" si="24"/>
        <v>OK</v>
      </c>
      <c r="U143" s="38" t="str">
        <f t="shared" si="25"/>
        <v>OK</v>
      </c>
      <c r="V143" s="16">
        <f t="shared" si="26"/>
        <v>0</v>
      </c>
    </row>
    <row r="144" spans="1:22" ht="26.1" customHeight="1" x14ac:dyDescent="0.2">
      <c r="A144" s="20" t="s">
        <v>396</v>
      </c>
      <c r="B144" s="21" t="s">
        <v>397</v>
      </c>
      <c r="C144" s="20" t="s">
        <v>44</v>
      </c>
      <c r="D144" s="20" t="s">
        <v>398</v>
      </c>
      <c r="E144" s="22" t="s">
        <v>78</v>
      </c>
      <c r="F144" s="21">
        <v>58</v>
      </c>
      <c r="G144" s="23">
        <v>53.33</v>
      </c>
      <c r="H144" s="23">
        <v>3093.14</v>
      </c>
      <c r="I144" s="35" t="str">
        <f t="shared" si="14"/>
        <v xml:space="preserve"> 12.2.3 </v>
      </c>
      <c r="J144" s="36" t="str">
        <f t="shared" si="15"/>
        <v xml:space="preserve"> 91794 </v>
      </c>
      <c r="K144" s="36" t="str">
        <f t="shared" si="16"/>
        <v>SINAPI</v>
      </c>
      <c r="L144" s="36" t="str">
        <f t="shared" si="17"/>
        <v>(COMPOSIÇÃO REPRESENTATIVA) DO SERVIÇO DE INST. TUBO PVC, SÉRIE N, ESGOTO PREDIAL, DN 75 MM, (INST. EM RAMAL DE DESCARGA, RAMAL DE ESG. SANITÁRIO, PRUMADA DE ESG. SANITÁRIO OU VENTILAÇÃO), INCL. CONEXÕES, CORTES E FIXAÇÕES, P/ PRÉDIOS. AF_10/2015</v>
      </c>
      <c r="M144" s="36" t="str">
        <f t="shared" si="18"/>
        <v>M</v>
      </c>
      <c r="N144" s="36">
        <f t="shared" si="19"/>
        <v>58</v>
      </c>
      <c r="O144" s="39"/>
      <c r="P144" s="55">
        <f t="shared" si="20"/>
        <v>0</v>
      </c>
      <c r="Q144" s="37" t="str">
        <f t="shared" si="21"/>
        <v>OK</v>
      </c>
      <c r="R144" s="38" t="str">
        <f t="shared" si="22"/>
        <v>OK</v>
      </c>
      <c r="S144" s="38" t="str">
        <f t="shared" si="23"/>
        <v>OK</v>
      </c>
      <c r="T144" s="38" t="str">
        <f t="shared" si="24"/>
        <v>OK</v>
      </c>
      <c r="U144" s="38" t="str">
        <f t="shared" si="25"/>
        <v>OK</v>
      </c>
      <c r="V144" s="16">
        <f t="shared" si="26"/>
        <v>0</v>
      </c>
    </row>
    <row r="145" spans="1:22" ht="26.1" customHeight="1" x14ac:dyDescent="0.2">
      <c r="A145" s="20" t="s">
        <v>399</v>
      </c>
      <c r="B145" s="21" t="s">
        <v>400</v>
      </c>
      <c r="C145" s="20" t="s">
        <v>44</v>
      </c>
      <c r="D145" s="20" t="s">
        <v>401</v>
      </c>
      <c r="E145" s="22" t="s">
        <v>78</v>
      </c>
      <c r="F145" s="21">
        <v>3</v>
      </c>
      <c r="G145" s="23">
        <v>82.95</v>
      </c>
      <c r="H145" s="23">
        <v>248.85</v>
      </c>
      <c r="I145" s="35" t="str">
        <f t="shared" si="14"/>
        <v xml:space="preserve"> 12.2.4 </v>
      </c>
      <c r="J145" s="36" t="str">
        <f t="shared" si="15"/>
        <v xml:space="preserve"> 91795 </v>
      </c>
      <c r="K145" s="36" t="str">
        <f t="shared" si="16"/>
        <v>SINAPI</v>
      </c>
      <c r="L145" s="36" t="str">
        <f t="shared" si="17"/>
        <v>(COMPOSIÇÃO REPRESENTATIVA) DO SERVIÇO DE INST. TUBO PVC, SÉRIE N, ESGOTO PREDIAL, 100 MM (INST. RAMAL DESCARGA, RAMAL DE ESG. SANIT., PRUMADA ESG. SANIT., VENTILAÇÃO OU SUB-COLETOR AÉREO), INCL. CONEXÕES E CORTES, FIXAÇÕES, P/ PRÉDIOS. AF_10/2015</v>
      </c>
      <c r="M145" s="36" t="str">
        <f t="shared" si="18"/>
        <v>M</v>
      </c>
      <c r="N145" s="36">
        <f t="shared" si="19"/>
        <v>3</v>
      </c>
      <c r="O145" s="39"/>
      <c r="P145" s="55">
        <f t="shared" si="20"/>
        <v>0</v>
      </c>
      <c r="Q145" s="37" t="str">
        <f t="shared" si="21"/>
        <v>OK</v>
      </c>
      <c r="R145" s="38" t="str">
        <f t="shared" si="22"/>
        <v>OK</v>
      </c>
      <c r="S145" s="38" t="str">
        <f t="shared" si="23"/>
        <v>OK</v>
      </c>
      <c r="T145" s="38" t="str">
        <f t="shared" si="24"/>
        <v>OK</v>
      </c>
      <c r="U145" s="38" t="str">
        <f t="shared" si="25"/>
        <v>OK</v>
      </c>
      <c r="V145" s="16">
        <f t="shared" si="26"/>
        <v>0</v>
      </c>
    </row>
    <row r="146" spans="1:22" ht="26.1" customHeight="1" x14ac:dyDescent="0.2">
      <c r="A146" s="20" t="s">
        <v>402</v>
      </c>
      <c r="B146" s="21" t="s">
        <v>95</v>
      </c>
      <c r="C146" s="20" t="s">
        <v>44</v>
      </c>
      <c r="D146" s="20" t="s">
        <v>96</v>
      </c>
      <c r="E146" s="22" t="s">
        <v>78</v>
      </c>
      <c r="F146" s="21">
        <v>24</v>
      </c>
      <c r="G146" s="23">
        <v>51.79</v>
      </c>
      <c r="H146" s="23">
        <v>1242.96</v>
      </c>
      <c r="I146" s="35" t="str">
        <f t="shared" si="14"/>
        <v xml:space="preserve"> 12.2.5 </v>
      </c>
      <c r="J146" s="36" t="str">
        <f t="shared" si="15"/>
        <v xml:space="preserve"> 91785 </v>
      </c>
      <c r="K146" s="36" t="str">
        <f t="shared" si="16"/>
        <v>SINAPI</v>
      </c>
      <c r="L146" s="36" t="str">
        <f t="shared" si="17"/>
        <v>(COMPOSIÇÃO REPRESENTATIVA) DO SERVIÇO DE INSTALAÇÃO DE TUBOS DE PVC, SOLDÁVEL, ÁGUA FRIA, DN 25 MM (INSTALADO EM RAMAL, SUB-RAMAL, RAMAL DE DISTRIBUIÇÃO OU PRUMADA), INCLUSIVE CONEXÕES, CORTES E FIXAÇÕES, PARA PRÉDIOS. AF_10/2015</v>
      </c>
      <c r="M146" s="36" t="str">
        <f t="shared" si="18"/>
        <v>M</v>
      </c>
      <c r="N146" s="36">
        <f t="shared" si="19"/>
        <v>24</v>
      </c>
      <c r="O146" s="39"/>
      <c r="P146" s="55">
        <f t="shared" si="20"/>
        <v>0</v>
      </c>
      <c r="Q146" s="37" t="str">
        <f t="shared" si="21"/>
        <v>OK</v>
      </c>
      <c r="R146" s="38" t="str">
        <f t="shared" si="22"/>
        <v>OK</v>
      </c>
      <c r="S146" s="38" t="str">
        <f t="shared" si="23"/>
        <v>OK</v>
      </c>
      <c r="T146" s="38" t="str">
        <f t="shared" si="24"/>
        <v>OK</v>
      </c>
      <c r="U146" s="38" t="str">
        <f t="shared" si="25"/>
        <v>OK</v>
      </c>
      <c r="V146" s="16">
        <f t="shared" si="26"/>
        <v>0</v>
      </c>
    </row>
    <row r="147" spans="1:22" ht="26.1" customHeight="1" x14ac:dyDescent="0.2">
      <c r="A147" s="20" t="s">
        <v>403</v>
      </c>
      <c r="B147" s="21" t="s">
        <v>404</v>
      </c>
      <c r="C147" s="20" t="s">
        <v>35</v>
      </c>
      <c r="D147" s="20" t="s">
        <v>405</v>
      </c>
      <c r="E147" s="22" t="s">
        <v>37</v>
      </c>
      <c r="F147" s="21">
        <v>4</v>
      </c>
      <c r="G147" s="23">
        <v>357.19</v>
      </c>
      <c r="H147" s="23">
        <v>1428.76</v>
      </c>
      <c r="I147" s="35" t="str">
        <f t="shared" si="14"/>
        <v xml:space="preserve"> 12.2.6 </v>
      </c>
      <c r="J147" s="36" t="str">
        <f t="shared" si="15"/>
        <v xml:space="preserve"> SESC-HID-251 </v>
      </c>
      <c r="K147" s="36" t="str">
        <f t="shared" si="16"/>
        <v>Próprio</v>
      </c>
      <c r="L147" s="36" t="str">
        <f t="shared" si="17"/>
        <v>CAIXA ENTERRADA HIDRÁULICA RETANGULAR EM ALVENARIA COM TIJOLOS CERÂMICOS MACIÇOS, DIMENSÕES INTERNAS: 0,3X0,3X ATÉ 1 M PARA REDE DE ESGOTO. AF_12/2020</v>
      </c>
      <c r="M147" s="36" t="str">
        <f t="shared" si="18"/>
        <v>UN</v>
      </c>
      <c r="N147" s="36">
        <f t="shared" si="19"/>
        <v>4</v>
      </c>
      <c r="O147" s="39"/>
      <c r="P147" s="55">
        <f t="shared" si="20"/>
        <v>0</v>
      </c>
      <c r="Q147" s="37" t="str">
        <f t="shared" si="21"/>
        <v>OK</v>
      </c>
      <c r="R147" s="38" t="str">
        <f t="shared" si="22"/>
        <v>OK</v>
      </c>
      <c r="S147" s="38" t="str">
        <f t="shared" si="23"/>
        <v>OK</v>
      </c>
      <c r="T147" s="38" t="str">
        <f t="shared" si="24"/>
        <v>OK</v>
      </c>
      <c r="U147" s="38" t="str">
        <f t="shared" si="25"/>
        <v>OK</v>
      </c>
      <c r="V147" s="16">
        <f t="shared" si="26"/>
        <v>0</v>
      </c>
    </row>
    <row r="148" spans="1:22" ht="26.1" customHeight="1" x14ac:dyDescent="0.2">
      <c r="A148" s="17" t="s">
        <v>406</v>
      </c>
      <c r="B148" s="17"/>
      <c r="C148" s="17"/>
      <c r="D148" s="17" t="s">
        <v>407</v>
      </c>
      <c r="E148" s="17"/>
      <c r="F148" s="18"/>
      <c r="G148" s="17"/>
      <c r="H148" s="19">
        <v>16276.38</v>
      </c>
      <c r="I148" s="30" t="str">
        <f t="shared" si="14"/>
        <v xml:space="preserve"> 12.3 </v>
      </c>
      <c r="J148" s="31" t="str">
        <f t="shared" si="15"/>
        <v/>
      </c>
      <c r="K148" s="31" t="str">
        <f t="shared" si="16"/>
        <v/>
      </c>
      <c r="L148" s="31" t="str">
        <f t="shared" si="17"/>
        <v>LOUÇAS E METAIS</v>
      </c>
      <c r="M148" s="31" t="str">
        <f t="shared" si="18"/>
        <v/>
      </c>
      <c r="N148" s="31" t="str">
        <f t="shared" si="19"/>
        <v/>
      </c>
      <c r="O148" s="53"/>
      <c r="P148" s="54" t="str">
        <f t="shared" si="20"/>
        <v/>
      </c>
      <c r="Q148" s="32" t="str">
        <f t="shared" si="21"/>
        <v>OK</v>
      </c>
      <c r="R148" s="33" t="str">
        <f t="shared" si="22"/>
        <v>OK</v>
      </c>
      <c r="S148" s="33" t="str">
        <f t="shared" si="23"/>
        <v>OK</v>
      </c>
      <c r="T148" s="33" t="str">
        <f t="shared" si="24"/>
        <v>OK</v>
      </c>
      <c r="U148" s="33" t="str">
        <f t="shared" si="25"/>
        <v>ERRO</v>
      </c>
      <c r="V148" s="34" t="str">
        <f t="shared" si="26"/>
        <v>-</v>
      </c>
    </row>
    <row r="149" spans="1:22" ht="26.1" customHeight="1" x14ac:dyDescent="0.2">
      <c r="A149" s="20" t="s">
        <v>408</v>
      </c>
      <c r="B149" s="21" t="s">
        <v>409</v>
      </c>
      <c r="C149" s="20" t="s">
        <v>44</v>
      </c>
      <c r="D149" s="20" t="s">
        <v>410</v>
      </c>
      <c r="E149" s="22" t="s">
        <v>37</v>
      </c>
      <c r="F149" s="21">
        <v>5</v>
      </c>
      <c r="G149" s="23">
        <v>459.41</v>
      </c>
      <c r="H149" s="23">
        <v>2297.0500000000002</v>
      </c>
      <c r="I149" s="35" t="str">
        <f t="shared" si="14"/>
        <v xml:space="preserve"> 12.3.1 </v>
      </c>
      <c r="J149" s="36" t="str">
        <f t="shared" si="15"/>
        <v xml:space="preserve"> 100868 </v>
      </c>
      <c r="K149" s="36" t="str">
        <f t="shared" si="16"/>
        <v>SINAPI</v>
      </c>
      <c r="L149" s="36" t="str">
        <f t="shared" si="17"/>
        <v>BARRA DE APOIO RETA, EM ACO INOX POLIDO, COMPRIMENTO 80 CM,  FIXADA NA PAREDE - FORNECIMENTO E INSTALAÇÃO. AF_01/2020</v>
      </c>
      <c r="M149" s="36" t="str">
        <f t="shared" si="18"/>
        <v>UN</v>
      </c>
      <c r="N149" s="36">
        <f t="shared" si="19"/>
        <v>5</v>
      </c>
      <c r="O149" s="39"/>
      <c r="P149" s="55">
        <f t="shared" si="20"/>
        <v>0</v>
      </c>
      <c r="Q149" s="37" t="str">
        <f t="shared" si="21"/>
        <v>OK</v>
      </c>
      <c r="R149" s="38" t="str">
        <f t="shared" si="22"/>
        <v>OK</v>
      </c>
      <c r="S149" s="38" t="str">
        <f t="shared" si="23"/>
        <v>OK</v>
      </c>
      <c r="T149" s="38" t="str">
        <f t="shared" si="24"/>
        <v>OK</v>
      </c>
      <c r="U149" s="38" t="str">
        <f t="shared" si="25"/>
        <v>OK</v>
      </c>
      <c r="V149" s="16">
        <f t="shared" si="26"/>
        <v>0</v>
      </c>
    </row>
    <row r="150" spans="1:22" ht="26.1" customHeight="1" x14ac:dyDescent="0.2">
      <c r="A150" s="20" t="s">
        <v>411</v>
      </c>
      <c r="B150" s="21" t="s">
        <v>412</v>
      </c>
      <c r="C150" s="20" t="s">
        <v>35</v>
      </c>
      <c r="D150" s="20" t="s">
        <v>413</v>
      </c>
      <c r="E150" s="22" t="s">
        <v>37</v>
      </c>
      <c r="F150" s="21">
        <v>2</v>
      </c>
      <c r="G150" s="23">
        <v>2132.39</v>
      </c>
      <c r="H150" s="23">
        <v>4264.78</v>
      </c>
      <c r="I150" s="35" t="str">
        <f t="shared" si="14"/>
        <v xml:space="preserve"> 12.3.2 </v>
      </c>
      <c r="J150" s="36" t="str">
        <f t="shared" si="15"/>
        <v xml:space="preserve"> SESC-HID-222 </v>
      </c>
      <c r="K150" s="36" t="str">
        <f t="shared" si="16"/>
        <v>Próprio</v>
      </c>
      <c r="L150" s="36" t="str">
        <f t="shared" si="17"/>
        <v>FORNECIMENTO E INSTALAÇÃO DE BARRA DE APOIO LATERAL FIXA 60cm, ACABAMENTO POLIDO ALTO BRILHO, cód: 2370.C.060.POL,  LINHA CONFORTO, DECA OU EQUIVALENTE</v>
      </c>
      <c r="M150" s="36" t="str">
        <f t="shared" si="18"/>
        <v>UN</v>
      </c>
      <c r="N150" s="36">
        <f t="shared" si="19"/>
        <v>2</v>
      </c>
      <c r="O150" s="39"/>
      <c r="P150" s="55">
        <f t="shared" si="20"/>
        <v>0</v>
      </c>
      <c r="Q150" s="37" t="str">
        <f t="shared" si="21"/>
        <v>OK</v>
      </c>
      <c r="R150" s="38" t="str">
        <f t="shared" si="22"/>
        <v>OK</v>
      </c>
      <c r="S150" s="38" t="str">
        <f t="shared" si="23"/>
        <v>OK</v>
      </c>
      <c r="T150" s="38" t="str">
        <f t="shared" si="24"/>
        <v>OK</v>
      </c>
      <c r="U150" s="38" t="str">
        <f t="shared" si="25"/>
        <v>OK</v>
      </c>
      <c r="V150" s="16">
        <f t="shared" si="26"/>
        <v>0</v>
      </c>
    </row>
    <row r="151" spans="1:22" ht="26.1" customHeight="1" x14ac:dyDescent="0.2">
      <c r="A151" s="20" t="s">
        <v>414</v>
      </c>
      <c r="B151" s="21" t="s">
        <v>415</v>
      </c>
      <c r="C151" s="20" t="s">
        <v>118</v>
      </c>
      <c r="D151" s="20" t="s">
        <v>416</v>
      </c>
      <c r="E151" s="22" t="s">
        <v>37</v>
      </c>
      <c r="F151" s="21">
        <v>1</v>
      </c>
      <c r="G151" s="23">
        <v>451.59</v>
      </c>
      <c r="H151" s="23">
        <v>451.59</v>
      </c>
      <c r="I151" s="35" t="str">
        <f t="shared" si="14"/>
        <v xml:space="preserve"> 12.3.3 </v>
      </c>
      <c r="J151" s="36" t="str">
        <f t="shared" si="15"/>
        <v xml:space="preserve"> 190068 </v>
      </c>
      <c r="K151" s="36" t="str">
        <f t="shared" si="16"/>
        <v>SBC</v>
      </c>
      <c r="L151" s="36" t="str">
        <f t="shared" si="17"/>
        <v>DUCHA HIGIENICA COM DERIVACAO E GATILHO BRANCO TARGA - DECA</v>
      </c>
      <c r="M151" s="36" t="str">
        <f t="shared" si="18"/>
        <v>UN</v>
      </c>
      <c r="N151" s="36">
        <f t="shared" si="19"/>
        <v>1</v>
      </c>
      <c r="O151" s="39"/>
      <c r="P151" s="55">
        <f t="shared" si="20"/>
        <v>0</v>
      </c>
      <c r="Q151" s="37" t="str">
        <f t="shared" si="21"/>
        <v>OK</v>
      </c>
      <c r="R151" s="38" t="str">
        <f t="shared" si="22"/>
        <v>OK</v>
      </c>
      <c r="S151" s="38" t="str">
        <f t="shared" si="23"/>
        <v>OK</v>
      </c>
      <c r="T151" s="38" t="str">
        <f t="shared" si="24"/>
        <v>OK</v>
      </c>
      <c r="U151" s="38" t="str">
        <f t="shared" si="25"/>
        <v>OK</v>
      </c>
      <c r="V151" s="16">
        <f t="shared" si="26"/>
        <v>0</v>
      </c>
    </row>
    <row r="152" spans="1:22" ht="26.1" customHeight="1" x14ac:dyDescent="0.2">
      <c r="A152" s="20" t="s">
        <v>417</v>
      </c>
      <c r="B152" s="21" t="s">
        <v>418</v>
      </c>
      <c r="C152" s="20" t="s">
        <v>35</v>
      </c>
      <c r="D152" s="20" t="s">
        <v>419</v>
      </c>
      <c r="E152" s="22" t="s">
        <v>28</v>
      </c>
      <c r="F152" s="21">
        <v>1</v>
      </c>
      <c r="G152" s="23">
        <v>74</v>
      </c>
      <c r="H152" s="23">
        <v>74</v>
      </c>
      <c r="I152" s="35" t="str">
        <f t="shared" si="14"/>
        <v xml:space="preserve"> 12.3.4 </v>
      </c>
      <c r="J152" s="36" t="str">
        <f t="shared" si="15"/>
        <v xml:space="preserve"> SESC-HID-223 </v>
      </c>
      <c r="K152" s="36" t="str">
        <f t="shared" si="16"/>
        <v>Próprio</v>
      </c>
      <c r="L152" s="36" t="str">
        <f t="shared" si="17"/>
        <v>DISPENSER PARA PAPEL HIGIÊNICO ROLÃO, EM PLÁSTICO ABS DE ALTA RESISTÊNCIA. REF.: LINHA START, CÓD.:S13 - JSN OU EQUIVALENTE</v>
      </c>
      <c r="M152" s="36" t="str">
        <f t="shared" si="18"/>
        <v>U</v>
      </c>
      <c r="N152" s="36">
        <f t="shared" si="19"/>
        <v>1</v>
      </c>
      <c r="O152" s="39"/>
      <c r="P152" s="55">
        <f t="shared" si="20"/>
        <v>0</v>
      </c>
      <c r="Q152" s="37" t="str">
        <f t="shared" si="21"/>
        <v>OK</v>
      </c>
      <c r="R152" s="38" t="str">
        <f t="shared" si="22"/>
        <v>OK</v>
      </c>
      <c r="S152" s="38" t="str">
        <f t="shared" si="23"/>
        <v>OK</v>
      </c>
      <c r="T152" s="38" t="str">
        <f t="shared" si="24"/>
        <v>OK</v>
      </c>
      <c r="U152" s="38" t="str">
        <f t="shared" si="25"/>
        <v>OK</v>
      </c>
      <c r="V152" s="16">
        <f t="shared" si="26"/>
        <v>0</v>
      </c>
    </row>
    <row r="153" spans="1:22" ht="26.1" customHeight="1" x14ac:dyDescent="0.2">
      <c r="A153" s="20" t="s">
        <v>420</v>
      </c>
      <c r="B153" s="21" t="s">
        <v>421</v>
      </c>
      <c r="C153" s="20" t="s">
        <v>35</v>
      </c>
      <c r="D153" s="20" t="s">
        <v>422</v>
      </c>
      <c r="E153" s="22" t="s">
        <v>28</v>
      </c>
      <c r="F153" s="21">
        <v>2</v>
      </c>
      <c r="G153" s="23">
        <v>74</v>
      </c>
      <c r="H153" s="23">
        <v>148</v>
      </c>
      <c r="I153" s="35" t="str">
        <f t="shared" si="14"/>
        <v xml:space="preserve"> 12.3.5 </v>
      </c>
      <c r="J153" s="36" t="str">
        <f t="shared" si="15"/>
        <v xml:space="preserve"> SESC-HID-225 </v>
      </c>
      <c r="K153" s="36" t="str">
        <f t="shared" si="16"/>
        <v>Próprio</v>
      </c>
      <c r="L153" s="36" t="str">
        <f t="shared" si="17"/>
        <v>DISPENSER PARA PORTA PAPEL TOALHA INTERFOLHADO</v>
      </c>
      <c r="M153" s="36" t="str">
        <f t="shared" si="18"/>
        <v>U</v>
      </c>
      <c r="N153" s="36">
        <f t="shared" si="19"/>
        <v>2</v>
      </c>
      <c r="O153" s="39"/>
      <c r="P153" s="55">
        <f t="shared" si="20"/>
        <v>0</v>
      </c>
      <c r="Q153" s="37" t="str">
        <f t="shared" si="21"/>
        <v>OK</v>
      </c>
      <c r="R153" s="38" t="str">
        <f t="shared" si="22"/>
        <v>OK</v>
      </c>
      <c r="S153" s="38" t="str">
        <f t="shared" si="23"/>
        <v>OK</v>
      </c>
      <c r="T153" s="38" t="str">
        <f t="shared" si="24"/>
        <v>OK</v>
      </c>
      <c r="U153" s="38" t="str">
        <f t="shared" si="25"/>
        <v>OK</v>
      </c>
      <c r="V153" s="16">
        <f t="shared" si="26"/>
        <v>0</v>
      </c>
    </row>
    <row r="154" spans="1:22" ht="26.1" customHeight="1" x14ac:dyDescent="0.2">
      <c r="A154" s="20" t="s">
        <v>423</v>
      </c>
      <c r="B154" s="21" t="s">
        <v>424</v>
      </c>
      <c r="C154" s="20" t="s">
        <v>44</v>
      </c>
      <c r="D154" s="20" t="s">
        <v>425</v>
      </c>
      <c r="E154" s="22" t="s">
        <v>37</v>
      </c>
      <c r="F154" s="21">
        <v>1</v>
      </c>
      <c r="G154" s="23">
        <v>53.59</v>
      </c>
      <c r="H154" s="23">
        <v>53.59</v>
      </c>
      <c r="I154" s="35" t="str">
        <f t="shared" si="14"/>
        <v xml:space="preserve"> 12.3.6 </v>
      </c>
      <c r="J154" s="36" t="str">
        <f t="shared" si="15"/>
        <v xml:space="preserve"> 95547 </v>
      </c>
      <c r="K154" s="36" t="str">
        <f t="shared" si="16"/>
        <v>SINAPI</v>
      </c>
      <c r="L154" s="36" t="str">
        <f t="shared" si="17"/>
        <v>SABONETEIRA PLASTICA TIPO DISPENSER PARA SABONETE LIQUIDO COM RESERVATORIO 800 A 1500 ML, INCLUSO FIXAÇÃO. AF_01/2020</v>
      </c>
      <c r="M154" s="36" t="str">
        <f t="shared" si="18"/>
        <v>UN</v>
      </c>
      <c r="N154" s="36">
        <f t="shared" si="19"/>
        <v>1</v>
      </c>
      <c r="O154" s="39"/>
      <c r="P154" s="55">
        <f t="shared" si="20"/>
        <v>0</v>
      </c>
      <c r="Q154" s="37" t="str">
        <f t="shared" si="21"/>
        <v>OK</v>
      </c>
      <c r="R154" s="38" t="str">
        <f t="shared" si="22"/>
        <v>OK</v>
      </c>
      <c r="S154" s="38" t="str">
        <f t="shared" si="23"/>
        <v>OK</v>
      </c>
      <c r="T154" s="38" t="str">
        <f t="shared" si="24"/>
        <v>OK</v>
      </c>
      <c r="U154" s="38" t="str">
        <f t="shared" si="25"/>
        <v>OK</v>
      </c>
      <c r="V154" s="16">
        <f t="shared" si="26"/>
        <v>0</v>
      </c>
    </row>
    <row r="155" spans="1:22" ht="26.1" customHeight="1" x14ac:dyDescent="0.2">
      <c r="A155" s="20" t="s">
        <v>426</v>
      </c>
      <c r="B155" s="21" t="s">
        <v>427</v>
      </c>
      <c r="C155" s="20" t="s">
        <v>35</v>
      </c>
      <c r="D155" s="20" t="s">
        <v>428</v>
      </c>
      <c r="E155" s="22" t="s">
        <v>37</v>
      </c>
      <c r="F155" s="21">
        <v>1</v>
      </c>
      <c r="G155" s="23">
        <v>2019.04</v>
      </c>
      <c r="H155" s="23">
        <v>2019.04</v>
      </c>
      <c r="I155" s="35" t="str">
        <f t="shared" ref="I155:I204" si="53">IF(A155="","",A155)</f>
        <v xml:space="preserve"> 12.3.7 </v>
      </c>
      <c r="J155" s="36" t="str">
        <f t="shared" ref="J155:J204" si="54">IF(B155="","",B155)</f>
        <v xml:space="preserve"> SESC-HID-166 </v>
      </c>
      <c r="K155" s="36" t="str">
        <f t="shared" ref="K155:K204" si="55">IF(C155="","",C155)</f>
        <v>Próprio</v>
      </c>
      <c r="L155" s="36" t="str">
        <f t="shared" ref="L155:L204" si="56">IF(D155="","",D155)</f>
        <v>KIT LOUÇA 06 - FORNECIMENTO  E INSTALAÇÃO LAVATÓRIO COM COLUNA SUSPENSA PARA PNE EM LOUÇA BRANCA, REF.: 31055 LINHA ACESSO CONFORT, TORNEIRA PARA LAVATÓRIO DE MESA E AREJADOR PARA PNE COM ACABAMENTO CROMADO, REF.: 00592706 DOCOL PRESSMATIC BENEFIT LEED. INCLUSIVE  ENGATES E SIFÃO FLEXÍVEIS, VÁLVULA E DEMAIS ITENS DE PROJETO. OU EQUIVALENTES</v>
      </c>
      <c r="M155" s="36" t="str">
        <f t="shared" ref="M155:M204" si="57">IF(E155="","",E155)</f>
        <v>UN</v>
      </c>
      <c r="N155" s="36">
        <f t="shared" ref="N155:N204" si="58">IF(F155="","",F155)</f>
        <v>1</v>
      </c>
      <c r="O155" s="39"/>
      <c r="P155" s="55">
        <f t="shared" ref="P155:P204" si="59">IF(N155="","",TRUNC(N155*O155,2))</f>
        <v>0</v>
      </c>
      <c r="Q155" s="37" t="str">
        <f t="shared" ref="Q155:Q204" si="60">IF(D155=L155,"OK","ERRO")</f>
        <v>OK</v>
      </c>
      <c r="R155" s="38" t="str">
        <f t="shared" ref="R155:R204" si="61">IF(E155=M155,"OK","ERRO")</f>
        <v>OK</v>
      </c>
      <c r="S155" s="38" t="str">
        <f t="shared" ref="S155:S204" si="62">IF(F155=N155,"OK","ERRO")</f>
        <v>OK</v>
      </c>
      <c r="T155" s="38" t="str">
        <f t="shared" ref="T155:T204" si="63">IF(G155&gt;=O155,"OK","ERRO")</f>
        <v>OK</v>
      </c>
      <c r="U155" s="38" t="str">
        <f t="shared" ref="U155:U204" si="64">IF(P155&lt;=H155,"OK","ERRO")</f>
        <v>OK</v>
      </c>
      <c r="V155" s="16">
        <f t="shared" ref="V155:V204" si="65">IFERROR(P155/H155,"-")</f>
        <v>0</v>
      </c>
    </row>
    <row r="156" spans="1:22" ht="26.1" customHeight="1" x14ac:dyDescent="0.2">
      <c r="A156" s="20" t="s">
        <v>429</v>
      </c>
      <c r="B156" s="21" t="s">
        <v>430</v>
      </c>
      <c r="C156" s="20" t="s">
        <v>44</v>
      </c>
      <c r="D156" s="20" t="s">
        <v>431</v>
      </c>
      <c r="E156" s="22" t="s">
        <v>37</v>
      </c>
      <c r="F156" s="21">
        <v>1</v>
      </c>
      <c r="G156" s="23">
        <v>780.13</v>
      </c>
      <c r="H156" s="23">
        <v>780.13</v>
      </c>
      <c r="I156" s="35" t="str">
        <f t="shared" si="53"/>
        <v xml:space="preserve"> 12.3.8 </v>
      </c>
      <c r="J156" s="36" t="str">
        <f t="shared" si="54"/>
        <v xml:space="preserve"> 100878 </v>
      </c>
      <c r="K156" s="36" t="str">
        <f t="shared" si="55"/>
        <v>SINAPI</v>
      </c>
      <c r="L156" s="36" t="str">
        <f t="shared" si="56"/>
        <v>VASO SANITÁRIO SIFONADO COM CAIXA ACOPLADA, LOUÇA BRANCA - PADRÃO ALTO - FORNECIMENTO E INSTALAÇÃO. AF_01/2020</v>
      </c>
      <c r="M156" s="36" t="str">
        <f t="shared" si="57"/>
        <v>UN</v>
      </c>
      <c r="N156" s="36">
        <f t="shared" si="58"/>
        <v>1</v>
      </c>
      <c r="O156" s="39"/>
      <c r="P156" s="55">
        <f t="shared" si="59"/>
        <v>0</v>
      </c>
      <c r="Q156" s="37" t="str">
        <f t="shared" si="60"/>
        <v>OK</v>
      </c>
      <c r="R156" s="38" t="str">
        <f t="shared" si="61"/>
        <v>OK</v>
      </c>
      <c r="S156" s="38" t="str">
        <f t="shared" si="62"/>
        <v>OK</v>
      </c>
      <c r="T156" s="38" t="str">
        <f t="shared" si="63"/>
        <v>OK</v>
      </c>
      <c r="U156" s="38" t="str">
        <f t="shared" si="64"/>
        <v>OK</v>
      </c>
      <c r="V156" s="16">
        <f t="shared" si="65"/>
        <v>0</v>
      </c>
    </row>
    <row r="157" spans="1:22" ht="26.1" customHeight="1" x14ac:dyDescent="0.2">
      <c r="A157" s="20" t="s">
        <v>432</v>
      </c>
      <c r="B157" s="21" t="s">
        <v>433</v>
      </c>
      <c r="C157" s="20" t="s">
        <v>118</v>
      </c>
      <c r="D157" s="20" t="s">
        <v>434</v>
      </c>
      <c r="E157" s="22" t="s">
        <v>37</v>
      </c>
      <c r="F157" s="21">
        <v>1</v>
      </c>
      <c r="G157" s="23">
        <v>359.24</v>
      </c>
      <c r="H157" s="23">
        <v>359.24</v>
      </c>
      <c r="I157" s="35" t="str">
        <f t="shared" si="53"/>
        <v xml:space="preserve"> 12.3.9 </v>
      </c>
      <c r="J157" s="36" t="str">
        <f t="shared" si="54"/>
        <v xml:space="preserve"> 190021 </v>
      </c>
      <c r="K157" s="36" t="str">
        <f t="shared" si="55"/>
        <v>SBC</v>
      </c>
      <c r="L157" s="36" t="str">
        <f t="shared" si="56"/>
        <v>ASSENTO PARA VASO SANITARIO (TARGA/IZY/RAVENA/STUDIO SLOW)</v>
      </c>
      <c r="M157" s="36" t="str">
        <f t="shared" si="57"/>
        <v>UN</v>
      </c>
      <c r="N157" s="36">
        <f t="shared" si="58"/>
        <v>1</v>
      </c>
      <c r="O157" s="39"/>
      <c r="P157" s="55">
        <f t="shared" si="59"/>
        <v>0</v>
      </c>
      <c r="Q157" s="37" t="str">
        <f t="shared" si="60"/>
        <v>OK</v>
      </c>
      <c r="R157" s="38" t="str">
        <f t="shared" si="61"/>
        <v>OK</v>
      </c>
      <c r="S157" s="38" t="str">
        <f t="shared" si="62"/>
        <v>OK</v>
      </c>
      <c r="T157" s="38" t="str">
        <f t="shared" si="63"/>
        <v>OK</v>
      </c>
      <c r="U157" s="38" t="str">
        <f t="shared" si="64"/>
        <v>OK</v>
      </c>
      <c r="V157" s="16">
        <f t="shared" si="65"/>
        <v>0</v>
      </c>
    </row>
    <row r="158" spans="1:22" ht="26.1" customHeight="1" x14ac:dyDescent="0.2">
      <c r="A158" s="20" t="s">
        <v>435</v>
      </c>
      <c r="B158" s="21" t="s">
        <v>436</v>
      </c>
      <c r="C158" s="20" t="s">
        <v>35</v>
      </c>
      <c r="D158" s="20" t="s">
        <v>437</v>
      </c>
      <c r="E158" s="22" t="s">
        <v>37</v>
      </c>
      <c r="F158" s="21">
        <v>2</v>
      </c>
      <c r="G158" s="23">
        <v>64.38</v>
      </c>
      <c r="H158" s="23">
        <v>128.76</v>
      </c>
      <c r="I158" s="35" t="str">
        <f t="shared" si="53"/>
        <v xml:space="preserve"> 12.3.10 </v>
      </c>
      <c r="J158" s="36" t="str">
        <f t="shared" si="54"/>
        <v xml:space="preserve"> SESC-HID-226 </v>
      </c>
      <c r="K158" s="36" t="str">
        <f t="shared" si="55"/>
        <v>Próprio</v>
      </c>
      <c r="L158" s="36" t="str">
        <f t="shared" si="56"/>
        <v>FORNECIMENTO E INSTALAÇÃO DE RALO SIFONADO COM GRELHA QUADRADA COM FECHO 100x100mm EM AÇO INOX - CAIXILHO, ACABAMENTO ACETINADO</v>
      </c>
      <c r="M158" s="36" t="str">
        <f t="shared" si="57"/>
        <v>UN</v>
      </c>
      <c r="N158" s="36">
        <f t="shared" si="58"/>
        <v>2</v>
      </c>
      <c r="O158" s="39"/>
      <c r="P158" s="55">
        <f t="shared" si="59"/>
        <v>0</v>
      </c>
      <c r="Q158" s="37" t="str">
        <f t="shared" si="60"/>
        <v>OK</v>
      </c>
      <c r="R158" s="38" t="str">
        <f t="shared" si="61"/>
        <v>OK</v>
      </c>
      <c r="S158" s="38" t="str">
        <f t="shared" si="62"/>
        <v>OK</v>
      </c>
      <c r="T158" s="38" t="str">
        <f t="shared" si="63"/>
        <v>OK</v>
      </c>
      <c r="U158" s="38" t="str">
        <f t="shared" si="64"/>
        <v>OK</v>
      </c>
      <c r="V158" s="16">
        <f t="shared" si="65"/>
        <v>0</v>
      </c>
    </row>
    <row r="159" spans="1:22" ht="26.1" customHeight="1" x14ac:dyDescent="0.2">
      <c r="A159" s="20" t="s">
        <v>438</v>
      </c>
      <c r="B159" s="21" t="s">
        <v>439</v>
      </c>
      <c r="C159" s="20" t="s">
        <v>118</v>
      </c>
      <c r="D159" s="20" t="s">
        <v>440</v>
      </c>
      <c r="E159" s="22" t="s">
        <v>37</v>
      </c>
      <c r="F159" s="21">
        <v>1</v>
      </c>
      <c r="G159" s="23">
        <v>81.25</v>
      </c>
      <c r="H159" s="23">
        <v>81.25</v>
      </c>
      <c r="I159" s="35" t="str">
        <f t="shared" si="53"/>
        <v xml:space="preserve"> 12.3.11 </v>
      </c>
      <c r="J159" s="36" t="str">
        <f t="shared" si="54"/>
        <v xml:space="preserve"> 053489 </v>
      </c>
      <c r="K159" s="36" t="str">
        <f t="shared" si="55"/>
        <v>SBC</v>
      </c>
      <c r="L159" s="36" t="str">
        <f t="shared" si="56"/>
        <v>CAIXA SIFONADA PVC 100x100x40mm C/ RALO E GRELHA ANTI INSETO</v>
      </c>
      <c r="M159" s="36" t="str">
        <f t="shared" si="57"/>
        <v>UN</v>
      </c>
      <c r="N159" s="36">
        <f t="shared" si="58"/>
        <v>1</v>
      </c>
      <c r="O159" s="39"/>
      <c r="P159" s="55">
        <f t="shared" si="59"/>
        <v>0</v>
      </c>
      <c r="Q159" s="37" t="str">
        <f t="shared" si="60"/>
        <v>OK</v>
      </c>
      <c r="R159" s="38" t="str">
        <f t="shared" si="61"/>
        <v>OK</v>
      </c>
      <c r="S159" s="38" t="str">
        <f t="shared" si="62"/>
        <v>OK</v>
      </c>
      <c r="T159" s="38" t="str">
        <f t="shared" si="63"/>
        <v>OK</v>
      </c>
      <c r="U159" s="38" t="str">
        <f t="shared" si="64"/>
        <v>OK</v>
      </c>
      <c r="V159" s="16">
        <f t="shared" si="65"/>
        <v>0</v>
      </c>
    </row>
    <row r="160" spans="1:22" ht="26.1" customHeight="1" x14ac:dyDescent="0.2">
      <c r="A160" s="20" t="s">
        <v>441</v>
      </c>
      <c r="B160" s="21" t="s">
        <v>442</v>
      </c>
      <c r="C160" s="20" t="s">
        <v>35</v>
      </c>
      <c r="D160" s="20" t="s">
        <v>443</v>
      </c>
      <c r="E160" s="22" t="s">
        <v>37</v>
      </c>
      <c r="F160" s="21">
        <v>2</v>
      </c>
      <c r="G160" s="23">
        <v>173.69</v>
      </c>
      <c r="H160" s="23">
        <v>347.38</v>
      </c>
      <c r="I160" s="35" t="str">
        <f t="shared" si="53"/>
        <v xml:space="preserve"> 12.3.12 </v>
      </c>
      <c r="J160" s="36" t="str">
        <f t="shared" si="54"/>
        <v xml:space="preserve"> SESC-HID-227 </v>
      </c>
      <c r="K160" s="36" t="str">
        <f t="shared" si="55"/>
        <v>Próprio</v>
      </c>
      <c r="L160" s="36" t="str">
        <f t="shared" si="56"/>
        <v>CAIXA SIFONADA, PVC, DN 150 X 185 X 75 MM, JUNTA ELÁSTICA, FORNECIDA E INSTALADA EM RAMAL DE DESCARGA OU EM RAMAL DE ESGOTO SANITÁRIO COM GRELHA E FECHO</v>
      </c>
      <c r="M160" s="36" t="str">
        <f t="shared" si="57"/>
        <v>UN</v>
      </c>
      <c r="N160" s="36">
        <f t="shared" si="58"/>
        <v>2</v>
      </c>
      <c r="O160" s="39"/>
      <c r="P160" s="55">
        <f t="shared" si="59"/>
        <v>0</v>
      </c>
      <c r="Q160" s="37" t="str">
        <f t="shared" si="60"/>
        <v>OK</v>
      </c>
      <c r="R160" s="38" t="str">
        <f t="shared" si="61"/>
        <v>OK</v>
      </c>
      <c r="S160" s="38" t="str">
        <f t="shared" si="62"/>
        <v>OK</v>
      </c>
      <c r="T160" s="38" t="str">
        <f t="shared" si="63"/>
        <v>OK</v>
      </c>
      <c r="U160" s="38" t="str">
        <f t="shared" si="64"/>
        <v>OK</v>
      </c>
      <c r="V160" s="16">
        <f t="shared" si="65"/>
        <v>0</v>
      </c>
    </row>
    <row r="161" spans="1:22" ht="26.1" customHeight="1" x14ac:dyDescent="0.2">
      <c r="A161" s="20" t="s">
        <v>444</v>
      </c>
      <c r="B161" s="21" t="s">
        <v>445</v>
      </c>
      <c r="C161" s="20" t="s">
        <v>118</v>
      </c>
      <c r="D161" s="20" t="s">
        <v>446</v>
      </c>
      <c r="E161" s="22" t="s">
        <v>46</v>
      </c>
      <c r="F161" s="21">
        <v>0.45</v>
      </c>
      <c r="G161" s="23">
        <v>459.01</v>
      </c>
      <c r="H161" s="23">
        <v>206.55</v>
      </c>
      <c r="I161" s="35" t="str">
        <f t="shared" si="53"/>
        <v xml:space="preserve"> 12.3.13 </v>
      </c>
      <c r="J161" s="36" t="str">
        <f t="shared" si="54"/>
        <v xml:space="preserve"> 150104 </v>
      </c>
      <c r="K161" s="36" t="str">
        <f t="shared" si="55"/>
        <v>SBC</v>
      </c>
      <c r="L161" s="36" t="str">
        <f t="shared" si="56"/>
        <v>ESPELHO EM CRISTAL 4mm MOLDURA ALUMINIO-COMPENSADO 9mm</v>
      </c>
      <c r="M161" s="36" t="str">
        <f t="shared" si="57"/>
        <v>m²</v>
      </c>
      <c r="N161" s="36">
        <f t="shared" si="58"/>
        <v>0.45</v>
      </c>
      <c r="O161" s="39"/>
      <c r="P161" s="55">
        <f t="shared" si="59"/>
        <v>0</v>
      </c>
      <c r="Q161" s="37" t="str">
        <f t="shared" si="60"/>
        <v>OK</v>
      </c>
      <c r="R161" s="38" t="str">
        <f t="shared" si="61"/>
        <v>OK</v>
      </c>
      <c r="S161" s="38" t="str">
        <f t="shared" si="62"/>
        <v>OK</v>
      </c>
      <c r="T161" s="38" t="str">
        <f t="shared" si="63"/>
        <v>OK</v>
      </c>
      <c r="U161" s="38" t="str">
        <f t="shared" si="64"/>
        <v>OK</v>
      </c>
      <c r="V161" s="16">
        <f t="shared" si="65"/>
        <v>0</v>
      </c>
    </row>
    <row r="162" spans="1:22" ht="26.1" customHeight="1" x14ac:dyDescent="0.2">
      <c r="A162" s="20" t="s">
        <v>447</v>
      </c>
      <c r="B162" s="21" t="s">
        <v>448</v>
      </c>
      <c r="C162" s="20" t="s">
        <v>118</v>
      </c>
      <c r="D162" s="20" t="s">
        <v>449</v>
      </c>
      <c r="E162" s="22" t="s">
        <v>37</v>
      </c>
      <c r="F162" s="21">
        <v>2</v>
      </c>
      <c r="G162" s="23">
        <v>182.74</v>
      </c>
      <c r="H162" s="23">
        <v>365.48</v>
      </c>
      <c r="I162" s="35" t="str">
        <f t="shared" si="53"/>
        <v xml:space="preserve"> 12.3.14 </v>
      </c>
      <c r="J162" s="36" t="str">
        <f t="shared" si="54"/>
        <v xml:space="preserve"> 190171 </v>
      </c>
      <c r="K162" s="36" t="str">
        <f t="shared" si="55"/>
        <v>SBC</v>
      </c>
      <c r="L162" s="36" t="str">
        <f t="shared" si="56"/>
        <v>TORNEIRA TANQUE</v>
      </c>
      <c r="M162" s="36" t="str">
        <f t="shared" si="57"/>
        <v>UN</v>
      </c>
      <c r="N162" s="36">
        <f t="shared" si="58"/>
        <v>2</v>
      </c>
      <c r="O162" s="39"/>
      <c r="P162" s="55">
        <f t="shared" si="59"/>
        <v>0</v>
      </c>
      <c r="Q162" s="37" t="str">
        <f t="shared" si="60"/>
        <v>OK</v>
      </c>
      <c r="R162" s="38" t="str">
        <f t="shared" si="61"/>
        <v>OK</v>
      </c>
      <c r="S162" s="38" t="str">
        <f t="shared" si="62"/>
        <v>OK</v>
      </c>
      <c r="T162" s="38" t="str">
        <f t="shared" si="63"/>
        <v>OK</v>
      </c>
      <c r="U162" s="38" t="str">
        <f t="shared" si="64"/>
        <v>OK</v>
      </c>
      <c r="V162" s="16">
        <f t="shared" si="65"/>
        <v>0</v>
      </c>
    </row>
    <row r="163" spans="1:22" ht="26.1" customHeight="1" x14ac:dyDescent="0.2">
      <c r="A163" s="20" t="s">
        <v>450</v>
      </c>
      <c r="B163" s="21" t="s">
        <v>451</v>
      </c>
      <c r="C163" s="20" t="s">
        <v>35</v>
      </c>
      <c r="D163" s="20" t="s">
        <v>452</v>
      </c>
      <c r="E163" s="22" t="s">
        <v>37</v>
      </c>
      <c r="F163" s="21">
        <v>1</v>
      </c>
      <c r="G163" s="23">
        <v>233.83</v>
      </c>
      <c r="H163" s="23">
        <v>233.83</v>
      </c>
      <c r="I163" s="35" t="str">
        <f t="shared" si="53"/>
        <v xml:space="preserve"> 12.3.15 </v>
      </c>
      <c r="J163" s="36" t="str">
        <f t="shared" si="54"/>
        <v xml:space="preserve"> SESC-HID-228 </v>
      </c>
      <c r="K163" s="36" t="str">
        <f t="shared" si="55"/>
        <v>Próprio</v>
      </c>
      <c r="L163" s="36" t="str">
        <f t="shared" si="56"/>
        <v>INSTALAÇÃO DE TANQUE- INCLUSIVE VÁLVULAS E CONEXÕES</v>
      </c>
      <c r="M163" s="36" t="str">
        <f t="shared" si="57"/>
        <v>UN</v>
      </c>
      <c r="N163" s="36">
        <f t="shared" si="58"/>
        <v>1</v>
      </c>
      <c r="O163" s="39"/>
      <c r="P163" s="55">
        <f t="shared" si="59"/>
        <v>0</v>
      </c>
      <c r="Q163" s="37" t="str">
        <f t="shared" si="60"/>
        <v>OK</v>
      </c>
      <c r="R163" s="38" t="str">
        <f t="shared" si="61"/>
        <v>OK</v>
      </c>
      <c r="S163" s="38" t="str">
        <f t="shared" si="62"/>
        <v>OK</v>
      </c>
      <c r="T163" s="38" t="str">
        <f t="shared" si="63"/>
        <v>OK</v>
      </c>
      <c r="U163" s="38" t="str">
        <f t="shared" si="64"/>
        <v>OK</v>
      </c>
      <c r="V163" s="16">
        <f t="shared" si="65"/>
        <v>0</v>
      </c>
    </row>
    <row r="164" spans="1:22" ht="26.1" customHeight="1" x14ac:dyDescent="0.2">
      <c r="A164" s="20" t="s">
        <v>453</v>
      </c>
      <c r="B164" s="21" t="s">
        <v>454</v>
      </c>
      <c r="C164" s="20" t="s">
        <v>35</v>
      </c>
      <c r="D164" s="20" t="s">
        <v>455</v>
      </c>
      <c r="E164" s="22" t="s">
        <v>37</v>
      </c>
      <c r="F164" s="21">
        <v>1</v>
      </c>
      <c r="G164" s="23">
        <v>3299.5</v>
      </c>
      <c r="H164" s="23">
        <v>3299.5</v>
      </c>
      <c r="I164" s="35" t="str">
        <f t="shared" si="53"/>
        <v xml:space="preserve"> 12.3.16 </v>
      </c>
      <c r="J164" s="36" t="str">
        <f t="shared" si="54"/>
        <v xml:space="preserve"> SESC-HID-229 </v>
      </c>
      <c r="K164" s="36" t="str">
        <f t="shared" si="55"/>
        <v>Próprio</v>
      </c>
      <c r="L164" s="36" t="str">
        <f t="shared" si="56"/>
        <v>FORNECIMENTO  E INSTALAÇÃO DE CUBA DE EMBUTIR EM AÇO INOX RETANGULAR, N. 2, 56X34CM, ACABAMENTO ACETINADO. REF.: TRAMONTINA, CUBA REDONDA 25 x 14 CM, AÇO 304 - POLIDA, ABA INFINITA , TORNEIRA DE MESA COM SENSOR A PILHA. REF.: DECA, LINHA DECALUX CÓD. 1187C. EM BANCADA DE GRANITO CINZA ANDORINHA. INCLUSIVE ENGATES E SIFÃO FLEXÍVEIS, VÁLVULA, FUROS EM BANCADA DE GRANITO E DEMAIS ITENS DE PROJETO. OU EQUIVALENTES</v>
      </c>
      <c r="M164" s="36" t="str">
        <f t="shared" si="57"/>
        <v>UN</v>
      </c>
      <c r="N164" s="36">
        <f t="shared" si="58"/>
        <v>1</v>
      </c>
      <c r="O164" s="39"/>
      <c r="P164" s="55">
        <f t="shared" si="59"/>
        <v>0</v>
      </c>
      <c r="Q164" s="37" t="str">
        <f t="shared" si="60"/>
        <v>OK</v>
      </c>
      <c r="R164" s="38" t="str">
        <f t="shared" si="61"/>
        <v>OK</v>
      </c>
      <c r="S164" s="38" t="str">
        <f t="shared" si="62"/>
        <v>OK</v>
      </c>
      <c r="T164" s="38" t="str">
        <f t="shared" si="63"/>
        <v>OK</v>
      </c>
      <c r="U164" s="38" t="str">
        <f t="shared" si="64"/>
        <v>OK</v>
      </c>
      <c r="V164" s="16">
        <f t="shared" si="65"/>
        <v>0</v>
      </c>
    </row>
    <row r="165" spans="1:22" ht="26.1" customHeight="1" x14ac:dyDescent="0.2">
      <c r="A165" s="20" t="s">
        <v>456</v>
      </c>
      <c r="B165" s="21" t="s">
        <v>457</v>
      </c>
      <c r="C165" s="20" t="s">
        <v>35</v>
      </c>
      <c r="D165" s="20" t="s">
        <v>458</v>
      </c>
      <c r="E165" s="22" t="s">
        <v>37</v>
      </c>
      <c r="F165" s="21">
        <v>1</v>
      </c>
      <c r="G165" s="23">
        <v>674.95</v>
      </c>
      <c r="H165" s="23">
        <v>674.95</v>
      </c>
      <c r="I165" s="35" t="str">
        <f t="shared" si="53"/>
        <v xml:space="preserve"> 12.3.17 </v>
      </c>
      <c r="J165" s="36" t="str">
        <f t="shared" si="54"/>
        <v xml:space="preserve"> SESC-HID-230 </v>
      </c>
      <c r="K165" s="36" t="str">
        <f t="shared" si="55"/>
        <v>Próprio</v>
      </c>
      <c r="L165" s="36" t="str">
        <f t="shared" si="56"/>
        <v>SUPERFÍCIE PARA TROCA DE ROUPAS, BASE EM ALVENARIA, TAMPO EM GRANITO CINZA ANDORINHA E= 2cm, ACABAMENTO POLIDO NAS FACES EXPOSTAS, BORDAS ARREDONDADAS (VER DETALHE ESPECÍFICO)</v>
      </c>
      <c r="M165" s="36" t="str">
        <f t="shared" si="57"/>
        <v>UN</v>
      </c>
      <c r="N165" s="36">
        <f t="shared" si="58"/>
        <v>1</v>
      </c>
      <c r="O165" s="39"/>
      <c r="P165" s="55">
        <f t="shared" si="59"/>
        <v>0</v>
      </c>
      <c r="Q165" s="37" t="str">
        <f t="shared" si="60"/>
        <v>OK</v>
      </c>
      <c r="R165" s="38" t="str">
        <f t="shared" si="61"/>
        <v>OK</v>
      </c>
      <c r="S165" s="38" t="str">
        <f t="shared" si="62"/>
        <v>OK</v>
      </c>
      <c r="T165" s="38" t="str">
        <f t="shared" si="63"/>
        <v>OK</v>
      </c>
      <c r="U165" s="38" t="str">
        <f t="shared" si="64"/>
        <v>OK</v>
      </c>
      <c r="V165" s="16">
        <f t="shared" si="65"/>
        <v>0</v>
      </c>
    </row>
    <row r="166" spans="1:22" ht="26.1" customHeight="1" x14ac:dyDescent="0.2">
      <c r="A166" s="20" t="s">
        <v>459</v>
      </c>
      <c r="B166" s="21" t="s">
        <v>460</v>
      </c>
      <c r="C166" s="20" t="s">
        <v>35</v>
      </c>
      <c r="D166" s="20" t="s">
        <v>461</v>
      </c>
      <c r="E166" s="22" t="s">
        <v>46</v>
      </c>
      <c r="F166" s="21">
        <v>0.66</v>
      </c>
      <c r="G166" s="23">
        <v>744.34</v>
      </c>
      <c r="H166" s="23">
        <v>491.26</v>
      </c>
      <c r="I166" s="35" t="str">
        <f t="shared" si="53"/>
        <v xml:space="preserve"> 12.3.18 </v>
      </c>
      <c r="J166" s="36" t="str">
        <f t="shared" si="54"/>
        <v xml:space="preserve"> SESC-VED-046 </v>
      </c>
      <c r="K166" s="36" t="str">
        <f t="shared" si="55"/>
        <v>Próprio</v>
      </c>
      <c r="L166" s="36" t="str">
        <f t="shared" si="56"/>
        <v>DIVISÓRIA FIXA EM VIDRO LAMINADO 8 MM, SEM ABERTURA. AF_01/2021</v>
      </c>
      <c r="M166" s="36" t="str">
        <f t="shared" si="57"/>
        <v>m²</v>
      </c>
      <c r="N166" s="36">
        <f t="shared" si="58"/>
        <v>0.66</v>
      </c>
      <c r="O166" s="39"/>
      <c r="P166" s="55">
        <f t="shared" si="59"/>
        <v>0</v>
      </c>
      <c r="Q166" s="37" t="str">
        <f t="shared" si="60"/>
        <v>OK</v>
      </c>
      <c r="R166" s="38" t="str">
        <f t="shared" si="61"/>
        <v>OK</v>
      </c>
      <c r="S166" s="38" t="str">
        <f t="shared" si="62"/>
        <v>OK</v>
      </c>
      <c r="T166" s="38" t="str">
        <f t="shared" si="63"/>
        <v>OK</v>
      </c>
      <c r="U166" s="38" t="str">
        <f t="shared" si="64"/>
        <v>OK</v>
      </c>
      <c r="V166" s="16">
        <f t="shared" si="65"/>
        <v>0</v>
      </c>
    </row>
    <row r="167" spans="1:22" ht="26.1" customHeight="1" x14ac:dyDescent="0.2">
      <c r="A167" s="17" t="s">
        <v>462</v>
      </c>
      <c r="B167" s="17"/>
      <c r="C167" s="17"/>
      <c r="D167" s="17" t="s">
        <v>463</v>
      </c>
      <c r="E167" s="17"/>
      <c r="F167" s="18"/>
      <c r="G167" s="17"/>
      <c r="H167" s="19">
        <v>8628.64</v>
      </c>
      <c r="I167" s="30" t="str">
        <f t="shared" si="53"/>
        <v xml:space="preserve"> 13 </v>
      </c>
      <c r="J167" s="31" t="str">
        <f t="shared" si="54"/>
        <v/>
      </c>
      <c r="K167" s="31" t="str">
        <f t="shared" si="55"/>
        <v/>
      </c>
      <c r="L167" s="31" t="str">
        <f t="shared" si="56"/>
        <v>'INSTALAÇÕES ELÉTRICAS /CABEAMENTO ESTRUTURADO</v>
      </c>
      <c r="M167" s="31" t="str">
        <f t="shared" si="57"/>
        <v/>
      </c>
      <c r="N167" s="31" t="str">
        <f t="shared" si="58"/>
        <v/>
      </c>
      <c r="O167" s="53"/>
      <c r="P167" s="54" t="str">
        <f t="shared" si="59"/>
        <v/>
      </c>
      <c r="Q167" s="32" t="str">
        <f t="shared" si="60"/>
        <v>OK</v>
      </c>
      <c r="R167" s="33" t="str">
        <f t="shared" si="61"/>
        <v>OK</v>
      </c>
      <c r="S167" s="33" t="str">
        <f t="shared" si="62"/>
        <v>OK</v>
      </c>
      <c r="T167" s="33" t="str">
        <f t="shared" si="63"/>
        <v>OK</v>
      </c>
      <c r="U167" s="33" t="str">
        <f t="shared" si="64"/>
        <v>ERRO</v>
      </c>
      <c r="V167" s="34" t="str">
        <f t="shared" si="65"/>
        <v>-</v>
      </c>
    </row>
    <row r="168" spans="1:22" ht="26.1" customHeight="1" x14ac:dyDescent="0.2">
      <c r="A168" s="17" t="s">
        <v>464</v>
      </c>
      <c r="B168" s="17"/>
      <c r="C168" s="17"/>
      <c r="D168" s="17" t="s">
        <v>465</v>
      </c>
      <c r="E168" s="17"/>
      <c r="F168" s="18"/>
      <c r="G168" s="17"/>
      <c r="H168" s="19">
        <v>1535.19</v>
      </c>
      <c r="I168" s="30" t="str">
        <f t="shared" si="53"/>
        <v xml:space="preserve"> 13.1 </v>
      </c>
      <c r="J168" s="31" t="str">
        <f t="shared" si="54"/>
        <v/>
      </c>
      <c r="K168" s="31" t="str">
        <f t="shared" si="55"/>
        <v/>
      </c>
      <c r="L168" s="31" t="str">
        <f t="shared" si="56"/>
        <v>RASGOS, FUROS, CHUMBAMENTOS E QUEBRAS</v>
      </c>
      <c r="M168" s="31" t="str">
        <f t="shared" si="57"/>
        <v/>
      </c>
      <c r="N168" s="31" t="str">
        <f t="shared" si="58"/>
        <v/>
      </c>
      <c r="O168" s="53"/>
      <c r="P168" s="54" t="str">
        <f t="shared" si="59"/>
        <v/>
      </c>
      <c r="Q168" s="32" t="str">
        <f t="shared" si="60"/>
        <v>OK</v>
      </c>
      <c r="R168" s="33" t="str">
        <f t="shared" si="61"/>
        <v>OK</v>
      </c>
      <c r="S168" s="33" t="str">
        <f t="shared" si="62"/>
        <v>OK</v>
      </c>
      <c r="T168" s="33" t="str">
        <f t="shared" si="63"/>
        <v>OK</v>
      </c>
      <c r="U168" s="33" t="str">
        <f t="shared" si="64"/>
        <v>ERRO</v>
      </c>
      <c r="V168" s="34" t="str">
        <f t="shared" si="65"/>
        <v>-</v>
      </c>
    </row>
    <row r="169" spans="1:22" ht="26.1" customHeight="1" x14ac:dyDescent="0.2">
      <c r="A169" s="20" t="s">
        <v>466</v>
      </c>
      <c r="B169" s="21" t="s">
        <v>467</v>
      </c>
      <c r="C169" s="20" t="s">
        <v>44</v>
      </c>
      <c r="D169" s="20" t="s">
        <v>468</v>
      </c>
      <c r="E169" s="22" t="s">
        <v>37</v>
      </c>
      <c r="F169" s="21">
        <v>2</v>
      </c>
      <c r="G169" s="23">
        <v>16.190000000000001</v>
      </c>
      <c r="H169" s="23">
        <v>32.380000000000003</v>
      </c>
      <c r="I169" s="35" t="str">
        <f t="shared" si="53"/>
        <v xml:space="preserve"> 13.1.1 </v>
      </c>
      <c r="J169" s="36" t="str">
        <f t="shared" si="54"/>
        <v xml:space="preserve"> 90436 </v>
      </c>
      <c r="K169" s="36" t="str">
        <f t="shared" si="55"/>
        <v>SINAPI</v>
      </c>
      <c r="L169" s="36" t="str">
        <f t="shared" si="56"/>
        <v>FURO EM ALVENARIA PARA DIÂMETROS MENORES OU IGUAIS A 40 MM. AF_05/2015</v>
      </c>
      <c r="M169" s="36" t="str">
        <f t="shared" si="57"/>
        <v>UN</v>
      </c>
      <c r="N169" s="36">
        <f t="shared" si="58"/>
        <v>2</v>
      </c>
      <c r="O169" s="39"/>
      <c r="P169" s="55">
        <f t="shared" si="59"/>
        <v>0</v>
      </c>
      <c r="Q169" s="37" t="str">
        <f t="shared" si="60"/>
        <v>OK</v>
      </c>
      <c r="R169" s="38" t="str">
        <f t="shared" si="61"/>
        <v>OK</v>
      </c>
      <c r="S169" s="38" t="str">
        <f t="shared" si="62"/>
        <v>OK</v>
      </c>
      <c r="T169" s="38" t="str">
        <f t="shared" si="63"/>
        <v>OK</v>
      </c>
      <c r="U169" s="38" t="str">
        <f t="shared" si="64"/>
        <v>OK</v>
      </c>
      <c r="V169" s="16">
        <f t="shared" si="65"/>
        <v>0</v>
      </c>
    </row>
    <row r="170" spans="1:22" ht="26.1" customHeight="1" x14ac:dyDescent="0.2">
      <c r="A170" s="20" t="s">
        <v>469</v>
      </c>
      <c r="B170" s="21" t="s">
        <v>470</v>
      </c>
      <c r="C170" s="20" t="s">
        <v>44</v>
      </c>
      <c r="D170" s="20" t="s">
        <v>471</v>
      </c>
      <c r="E170" s="22" t="s">
        <v>78</v>
      </c>
      <c r="F170" s="21">
        <v>55</v>
      </c>
      <c r="G170" s="23">
        <v>7.4</v>
      </c>
      <c r="H170" s="23">
        <v>407</v>
      </c>
      <c r="I170" s="35" t="str">
        <f t="shared" si="53"/>
        <v xml:space="preserve"> 13.1.2 </v>
      </c>
      <c r="J170" s="36" t="str">
        <f t="shared" si="54"/>
        <v xml:space="preserve"> 90447 </v>
      </c>
      <c r="K170" s="36" t="str">
        <f t="shared" si="55"/>
        <v>SINAPI</v>
      </c>
      <c r="L170" s="36" t="str">
        <f t="shared" si="56"/>
        <v>RASGO EM ALVENARIA PARA ELETRODUTOS COM DIAMETROS MENORES OU IGUAIS A 40 MM. AF_05/2015</v>
      </c>
      <c r="M170" s="36" t="str">
        <f t="shared" si="57"/>
        <v>M</v>
      </c>
      <c r="N170" s="36">
        <f t="shared" si="58"/>
        <v>55</v>
      </c>
      <c r="O170" s="39"/>
      <c r="P170" s="55">
        <f t="shared" si="59"/>
        <v>0</v>
      </c>
      <c r="Q170" s="37" t="str">
        <f t="shared" si="60"/>
        <v>OK</v>
      </c>
      <c r="R170" s="38" t="str">
        <f t="shared" si="61"/>
        <v>OK</v>
      </c>
      <c r="S170" s="38" t="str">
        <f t="shared" si="62"/>
        <v>OK</v>
      </c>
      <c r="T170" s="38" t="str">
        <f t="shared" si="63"/>
        <v>OK</v>
      </c>
      <c r="U170" s="38" t="str">
        <f t="shared" si="64"/>
        <v>OK</v>
      </c>
      <c r="V170" s="16">
        <f t="shared" si="65"/>
        <v>0</v>
      </c>
    </row>
    <row r="171" spans="1:22" ht="26.1" customHeight="1" x14ac:dyDescent="0.2">
      <c r="A171" s="20" t="s">
        <v>472</v>
      </c>
      <c r="B171" s="21" t="s">
        <v>380</v>
      </c>
      <c r="C171" s="20" t="s">
        <v>44</v>
      </c>
      <c r="D171" s="20" t="s">
        <v>381</v>
      </c>
      <c r="E171" s="22" t="s">
        <v>78</v>
      </c>
      <c r="F171" s="21">
        <v>3</v>
      </c>
      <c r="G171" s="23">
        <v>31.6</v>
      </c>
      <c r="H171" s="23">
        <v>94.8</v>
      </c>
      <c r="I171" s="35" t="str">
        <f t="shared" si="53"/>
        <v xml:space="preserve"> 13.1.3 </v>
      </c>
      <c r="J171" s="36" t="str">
        <f t="shared" si="54"/>
        <v xml:space="preserve"> 90444 </v>
      </c>
      <c r="K171" s="36" t="str">
        <f t="shared" si="55"/>
        <v>SINAPI</v>
      </c>
      <c r="L171" s="36" t="str">
        <f t="shared" si="56"/>
        <v>RASGO EM CONTRAPISO PARA RAMAIS/ DISTRIBUIÇÃO COM DIÂMETROS MENORES OU IGUAIS A 40 MM. AF_05/2015</v>
      </c>
      <c r="M171" s="36" t="str">
        <f t="shared" si="57"/>
        <v>M</v>
      </c>
      <c r="N171" s="36">
        <f t="shared" si="58"/>
        <v>3</v>
      </c>
      <c r="O171" s="39"/>
      <c r="P171" s="55">
        <f t="shared" si="59"/>
        <v>0</v>
      </c>
      <c r="Q171" s="37" t="str">
        <f t="shared" si="60"/>
        <v>OK</v>
      </c>
      <c r="R171" s="38" t="str">
        <f t="shared" si="61"/>
        <v>OK</v>
      </c>
      <c r="S171" s="38" t="str">
        <f t="shared" si="62"/>
        <v>OK</v>
      </c>
      <c r="T171" s="38" t="str">
        <f t="shared" si="63"/>
        <v>OK</v>
      </c>
      <c r="U171" s="38" t="str">
        <f t="shared" si="64"/>
        <v>OK</v>
      </c>
      <c r="V171" s="16">
        <f t="shared" si="65"/>
        <v>0</v>
      </c>
    </row>
    <row r="172" spans="1:22" ht="26.1" customHeight="1" x14ac:dyDescent="0.2">
      <c r="A172" s="20" t="s">
        <v>473</v>
      </c>
      <c r="B172" s="21" t="s">
        <v>474</v>
      </c>
      <c r="C172" s="20" t="s">
        <v>44</v>
      </c>
      <c r="D172" s="20" t="s">
        <v>475</v>
      </c>
      <c r="E172" s="22" t="s">
        <v>78</v>
      </c>
      <c r="F172" s="21">
        <v>55</v>
      </c>
      <c r="G172" s="23">
        <v>15</v>
      </c>
      <c r="H172" s="23">
        <v>825</v>
      </c>
      <c r="I172" s="35" t="str">
        <f t="shared" si="53"/>
        <v xml:space="preserve"> 13.1.4 </v>
      </c>
      <c r="J172" s="36" t="str">
        <f t="shared" si="54"/>
        <v xml:space="preserve"> 90466 </v>
      </c>
      <c r="K172" s="36" t="str">
        <f t="shared" si="55"/>
        <v>SINAPI</v>
      </c>
      <c r="L172" s="36" t="str">
        <f t="shared" si="56"/>
        <v>CHUMBAMENTO LINEAR EM ALVENARIA PARA RAMAIS/DISTRIBUIÇÃO COM DIÂMETROS MENORES OU IGUAIS A 40 MM. AF_05/2015</v>
      </c>
      <c r="M172" s="36" t="str">
        <f t="shared" si="57"/>
        <v>M</v>
      </c>
      <c r="N172" s="36">
        <f t="shared" si="58"/>
        <v>55</v>
      </c>
      <c r="O172" s="39"/>
      <c r="P172" s="55">
        <f t="shared" si="59"/>
        <v>0</v>
      </c>
      <c r="Q172" s="37" t="str">
        <f t="shared" si="60"/>
        <v>OK</v>
      </c>
      <c r="R172" s="38" t="str">
        <f t="shared" si="61"/>
        <v>OK</v>
      </c>
      <c r="S172" s="38" t="str">
        <f t="shared" si="62"/>
        <v>OK</v>
      </c>
      <c r="T172" s="38" t="str">
        <f t="shared" si="63"/>
        <v>OK</v>
      </c>
      <c r="U172" s="38" t="str">
        <f t="shared" si="64"/>
        <v>OK</v>
      </c>
      <c r="V172" s="16">
        <f t="shared" si="65"/>
        <v>0</v>
      </c>
    </row>
    <row r="173" spans="1:22" ht="26.1" customHeight="1" x14ac:dyDescent="0.2">
      <c r="A173" s="20" t="s">
        <v>476</v>
      </c>
      <c r="B173" s="21" t="s">
        <v>477</v>
      </c>
      <c r="C173" s="20" t="s">
        <v>44</v>
      </c>
      <c r="D173" s="20" t="s">
        <v>478</v>
      </c>
      <c r="E173" s="22" t="s">
        <v>78</v>
      </c>
      <c r="F173" s="21">
        <v>3</v>
      </c>
      <c r="G173" s="23">
        <v>6.75</v>
      </c>
      <c r="H173" s="23">
        <v>20.25</v>
      </c>
      <c r="I173" s="35" t="str">
        <f t="shared" si="53"/>
        <v xml:space="preserve"> 13.1.5 </v>
      </c>
      <c r="J173" s="36" t="str">
        <f t="shared" si="54"/>
        <v xml:space="preserve"> 90468 </v>
      </c>
      <c r="K173" s="36" t="str">
        <f t="shared" si="55"/>
        <v>SINAPI</v>
      </c>
      <c r="L173" s="36" t="str">
        <f t="shared" si="56"/>
        <v>CHUMBAMENTO LINEAR EM CONTRAPISO PARA RAMAIS/DISTRIBUIÇÃO COM DIÂMETROS MENORES OU IGUAIS A 40 MM. AF_05/2015</v>
      </c>
      <c r="M173" s="36" t="str">
        <f t="shared" si="57"/>
        <v>M</v>
      </c>
      <c r="N173" s="36">
        <f t="shared" si="58"/>
        <v>3</v>
      </c>
      <c r="O173" s="39"/>
      <c r="P173" s="55">
        <f t="shared" si="59"/>
        <v>0</v>
      </c>
      <c r="Q173" s="37" t="str">
        <f t="shared" si="60"/>
        <v>OK</v>
      </c>
      <c r="R173" s="38" t="str">
        <f t="shared" si="61"/>
        <v>OK</v>
      </c>
      <c r="S173" s="38" t="str">
        <f t="shared" si="62"/>
        <v>OK</v>
      </c>
      <c r="T173" s="38" t="str">
        <f t="shared" si="63"/>
        <v>OK</v>
      </c>
      <c r="U173" s="38" t="str">
        <f t="shared" si="64"/>
        <v>OK</v>
      </c>
      <c r="V173" s="16">
        <f t="shared" si="65"/>
        <v>0</v>
      </c>
    </row>
    <row r="174" spans="1:22" ht="26.1" customHeight="1" x14ac:dyDescent="0.2">
      <c r="A174" s="20" t="s">
        <v>479</v>
      </c>
      <c r="B174" s="21" t="s">
        <v>480</v>
      </c>
      <c r="C174" s="20" t="s">
        <v>44</v>
      </c>
      <c r="D174" s="20" t="s">
        <v>481</v>
      </c>
      <c r="E174" s="22" t="s">
        <v>37</v>
      </c>
      <c r="F174" s="21">
        <v>33</v>
      </c>
      <c r="G174" s="23">
        <v>4.72</v>
      </c>
      <c r="H174" s="23">
        <v>155.76</v>
      </c>
      <c r="I174" s="35" t="str">
        <f t="shared" si="53"/>
        <v xml:space="preserve"> 13.1.6 </v>
      </c>
      <c r="J174" s="36" t="str">
        <f t="shared" si="54"/>
        <v xml:space="preserve"> 90456 </v>
      </c>
      <c r="K174" s="36" t="str">
        <f t="shared" si="55"/>
        <v>SINAPI</v>
      </c>
      <c r="L174" s="36" t="str">
        <f t="shared" si="56"/>
        <v>QUEBRA EM ALVENARIA PARA INSTALAÇÃO DE CAIXA DE TOMADA (4X4 OU 4X2). AF_05/2015</v>
      </c>
      <c r="M174" s="36" t="str">
        <f t="shared" si="57"/>
        <v>UN</v>
      </c>
      <c r="N174" s="36">
        <f t="shared" si="58"/>
        <v>33</v>
      </c>
      <c r="O174" s="39"/>
      <c r="P174" s="55">
        <f t="shared" si="59"/>
        <v>0</v>
      </c>
      <c r="Q174" s="37" t="str">
        <f t="shared" si="60"/>
        <v>OK</v>
      </c>
      <c r="R174" s="38" t="str">
        <f t="shared" si="61"/>
        <v>OK</v>
      </c>
      <c r="S174" s="38" t="str">
        <f t="shared" si="62"/>
        <v>OK</v>
      </c>
      <c r="T174" s="38" t="str">
        <f t="shared" si="63"/>
        <v>OK</v>
      </c>
      <c r="U174" s="38" t="str">
        <f t="shared" si="64"/>
        <v>OK</v>
      </c>
      <c r="V174" s="16">
        <f t="shared" si="65"/>
        <v>0</v>
      </c>
    </row>
    <row r="175" spans="1:22" ht="26.1" customHeight="1" x14ac:dyDescent="0.2">
      <c r="A175" s="17" t="s">
        <v>482</v>
      </c>
      <c r="B175" s="17"/>
      <c r="C175" s="17"/>
      <c r="D175" s="17" t="s">
        <v>483</v>
      </c>
      <c r="E175" s="17"/>
      <c r="F175" s="18"/>
      <c r="G175" s="17"/>
      <c r="H175" s="19">
        <v>718.92</v>
      </c>
      <c r="I175" s="30" t="str">
        <f t="shared" si="53"/>
        <v xml:space="preserve"> 13.2 </v>
      </c>
      <c r="J175" s="31" t="str">
        <f t="shared" si="54"/>
        <v/>
      </c>
      <c r="K175" s="31" t="str">
        <f t="shared" si="55"/>
        <v/>
      </c>
      <c r="L175" s="31" t="str">
        <f t="shared" si="56"/>
        <v>ELETRODUTOS</v>
      </c>
      <c r="M175" s="31" t="str">
        <f t="shared" si="57"/>
        <v/>
      </c>
      <c r="N175" s="31" t="str">
        <f t="shared" si="58"/>
        <v/>
      </c>
      <c r="O175" s="53"/>
      <c r="P175" s="54" t="str">
        <f t="shared" si="59"/>
        <v/>
      </c>
      <c r="Q175" s="32" t="str">
        <f t="shared" si="60"/>
        <v>OK</v>
      </c>
      <c r="R175" s="33" t="str">
        <f t="shared" si="61"/>
        <v>OK</v>
      </c>
      <c r="S175" s="33" t="str">
        <f t="shared" si="62"/>
        <v>OK</v>
      </c>
      <c r="T175" s="33" t="str">
        <f t="shared" si="63"/>
        <v>OK</v>
      </c>
      <c r="U175" s="33" t="str">
        <f t="shared" si="64"/>
        <v>ERRO</v>
      </c>
      <c r="V175" s="16" t="str">
        <f t="shared" si="65"/>
        <v>-</v>
      </c>
    </row>
    <row r="176" spans="1:22" ht="26.1" customHeight="1" x14ac:dyDescent="0.2">
      <c r="A176" s="20" t="s">
        <v>484</v>
      </c>
      <c r="B176" s="21" t="s">
        <v>485</v>
      </c>
      <c r="C176" s="20" t="s">
        <v>35</v>
      </c>
      <c r="D176" s="20" t="s">
        <v>486</v>
      </c>
      <c r="E176" s="22" t="s">
        <v>78</v>
      </c>
      <c r="F176" s="21">
        <v>3</v>
      </c>
      <c r="G176" s="23">
        <v>3.69</v>
      </c>
      <c r="H176" s="23">
        <v>11.07</v>
      </c>
      <c r="I176" s="35" t="str">
        <f t="shared" si="53"/>
        <v xml:space="preserve"> 13.2.1 </v>
      </c>
      <c r="J176" s="36" t="str">
        <f t="shared" si="54"/>
        <v xml:space="preserve"> SESC-ELE-323 </v>
      </c>
      <c r="K176" s="36" t="str">
        <f t="shared" si="55"/>
        <v>Próprio</v>
      </c>
      <c r="L176" s="36" t="str">
        <f t="shared" si="56"/>
        <v>ELETRODUTO FLEXÍVEL CORRUGADO, PEAD, DN  (3/4"), PARA REDE ENTERRADA DE DISTRIBUIÇÃO DE ENERGIA ELÉTRICA - FORNECIMENTO E INSTALAÇÃO. AF_12/2021</v>
      </c>
      <c r="M176" s="36" t="str">
        <f t="shared" si="57"/>
        <v>M</v>
      </c>
      <c r="N176" s="36">
        <f t="shared" si="58"/>
        <v>3</v>
      </c>
      <c r="O176" s="39"/>
      <c r="P176" s="55">
        <f t="shared" si="59"/>
        <v>0</v>
      </c>
      <c r="Q176" s="37" t="str">
        <f t="shared" si="60"/>
        <v>OK</v>
      </c>
      <c r="R176" s="38" t="str">
        <f t="shared" si="61"/>
        <v>OK</v>
      </c>
      <c r="S176" s="38" t="str">
        <f t="shared" si="62"/>
        <v>OK</v>
      </c>
      <c r="T176" s="38" t="str">
        <f t="shared" si="63"/>
        <v>OK</v>
      </c>
      <c r="U176" s="38" t="str">
        <f t="shared" si="64"/>
        <v>OK</v>
      </c>
      <c r="V176" s="16">
        <f t="shared" si="65"/>
        <v>0</v>
      </c>
    </row>
    <row r="177" spans="1:22" ht="26.1" customHeight="1" x14ac:dyDescent="0.2">
      <c r="A177" s="20" t="s">
        <v>487</v>
      </c>
      <c r="B177" s="21" t="s">
        <v>488</v>
      </c>
      <c r="C177" s="20" t="s">
        <v>44</v>
      </c>
      <c r="D177" s="20" t="s">
        <v>489</v>
      </c>
      <c r="E177" s="22" t="s">
        <v>78</v>
      </c>
      <c r="F177" s="21">
        <v>55</v>
      </c>
      <c r="G177" s="23">
        <v>12.87</v>
      </c>
      <c r="H177" s="23">
        <v>707.85</v>
      </c>
      <c r="I177" s="35" t="str">
        <f t="shared" si="53"/>
        <v xml:space="preserve"> 13.2.2 </v>
      </c>
      <c r="J177" s="36" t="str">
        <f t="shared" si="54"/>
        <v xml:space="preserve"> 91855 </v>
      </c>
      <c r="K177" s="36" t="str">
        <f t="shared" si="55"/>
        <v>SINAPI</v>
      </c>
      <c r="L177" s="36" t="str">
        <f t="shared" si="56"/>
        <v>ELETRODUTO FLEXÍVEL CORRUGADO REFORÇADO, PVC, DN 25 MM (3/4"), PARA CIRCUITOS TERMINAIS, INSTALADO EM PAREDE - FORNECIMENTO E INSTALAÇÃO. AF_03/2023</v>
      </c>
      <c r="M177" s="36" t="str">
        <f t="shared" si="57"/>
        <v>M</v>
      </c>
      <c r="N177" s="36">
        <f t="shared" si="58"/>
        <v>55</v>
      </c>
      <c r="O177" s="39"/>
      <c r="P177" s="55">
        <f t="shared" si="59"/>
        <v>0</v>
      </c>
      <c r="Q177" s="37" t="str">
        <f t="shared" si="60"/>
        <v>OK</v>
      </c>
      <c r="R177" s="38" t="str">
        <f t="shared" si="61"/>
        <v>OK</v>
      </c>
      <c r="S177" s="38" t="str">
        <f t="shared" si="62"/>
        <v>OK</v>
      </c>
      <c r="T177" s="38" t="str">
        <f t="shared" si="63"/>
        <v>OK</v>
      </c>
      <c r="U177" s="38" t="str">
        <f t="shared" si="64"/>
        <v>OK</v>
      </c>
      <c r="V177" s="16">
        <f t="shared" si="65"/>
        <v>0</v>
      </c>
    </row>
    <row r="178" spans="1:22" ht="26.1" customHeight="1" x14ac:dyDescent="0.2">
      <c r="A178" s="17" t="s">
        <v>490</v>
      </c>
      <c r="B178" s="17"/>
      <c r="C178" s="17"/>
      <c r="D178" s="17" t="s">
        <v>491</v>
      </c>
      <c r="E178" s="17"/>
      <c r="F178" s="18"/>
      <c r="G178" s="17"/>
      <c r="H178" s="19">
        <v>1803.75</v>
      </c>
      <c r="I178" s="30" t="str">
        <f t="shared" si="53"/>
        <v xml:space="preserve"> 13.3 </v>
      </c>
      <c r="J178" s="31" t="str">
        <f t="shared" si="54"/>
        <v/>
      </c>
      <c r="K178" s="31" t="str">
        <f t="shared" si="55"/>
        <v/>
      </c>
      <c r="L178" s="31" t="str">
        <f t="shared" si="56"/>
        <v>CABOS</v>
      </c>
      <c r="M178" s="31" t="str">
        <f t="shared" si="57"/>
        <v/>
      </c>
      <c r="N178" s="31" t="str">
        <f t="shared" si="58"/>
        <v/>
      </c>
      <c r="O178" s="53"/>
      <c r="P178" s="54" t="str">
        <f t="shared" si="59"/>
        <v/>
      </c>
      <c r="Q178" s="32" t="str">
        <f t="shared" si="60"/>
        <v>OK</v>
      </c>
      <c r="R178" s="33" t="str">
        <f t="shared" si="61"/>
        <v>OK</v>
      </c>
      <c r="S178" s="33" t="str">
        <f t="shared" si="62"/>
        <v>OK</v>
      </c>
      <c r="T178" s="33" t="str">
        <f t="shared" si="63"/>
        <v>OK</v>
      </c>
      <c r="U178" s="33" t="str">
        <f t="shared" si="64"/>
        <v>ERRO</v>
      </c>
      <c r="V178" s="34" t="str">
        <f t="shared" si="65"/>
        <v>-</v>
      </c>
    </row>
    <row r="179" spans="1:22" ht="26.1" customHeight="1" x14ac:dyDescent="0.2">
      <c r="A179" s="20" t="s">
        <v>492</v>
      </c>
      <c r="B179" s="21" t="s">
        <v>83</v>
      </c>
      <c r="C179" s="20" t="s">
        <v>44</v>
      </c>
      <c r="D179" s="20" t="s">
        <v>84</v>
      </c>
      <c r="E179" s="22" t="s">
        <v>78</v>
      </c>
      <c r="F179" s="21">
        <v>375</v>
      </c>
      <c r="G179" s="23">
        <v>4.8099999999999996</v>
      </c>
      <c r="H179" s="23">
        <v>1803.75</v>
      </c>
      <c r="I179" s="35" t="str">
        <f t="shared" si="53"/>
        <v xml:space="preserve"> 13.3.1 </v>
      </c>
      <c r="J179" s="36" t="str">
        <f t="shared" si="54"/>
        <v xml:space="preserve"> 91926 </v>
      </c>
      <c r="K179" s="36" t="str">
        <f t="shared" si="55"/>
        <v>SINAPI</v>
      </c>
      <c r="L179" s="36" t="str">
        <f t="shared" si="56"/>
        <v>CABO DE COBRE FLEXÍVEL ISOLADO, 2,5 MM², ANTI-CHAMA 450/750 V, PARA CIRCUITOS TERMINAIS - FORNECIMENTO E INSTALAÇÃO. AF_03/2023</v>
      </c>
      <c r="M179" s="36" t="str">
        <f t="shared" si="57"/>
        <v>M</v>
      </c>
      <c r="N179" s="36">
        <f t="shared" si="58"/>
        <v>375</v>
      </c>
      <c r="O179" s="39"/>
      <c r="P179" s="55">
        <f t="shared" si="59"/>
        <v>0</v>
      </c>
      <c r="Q179" s="37" t="str">
        <f t="shared" si="60"/>
        <v>OK</v>
      </c>
      <c r="R179" s="38" t="str">
        <f t="shared" si="61"/>
        <v>OK</v>
      </c>
      <c r="S179" s="38" t="str">
        <f t="shared" si="62"/>
        <v>OK</v>
      </c>
      <c r="T179" s="38" t="str">
        <f t="shared" si="63"/>
        <v>OK</v>
      </c>
      <c r="U179" s="38" t="str">
        <f t="shared" si="64"/>
        <v>OK</v>
      </c>
      <c r="V179" s="16">
        <f t="shared" si="65"/>
        <v>0</v>
      </c>
    </row>
    <row r="180" spans="1:22" ht="26.1" customHeight="1" x14ac:dyDescent="0.2">
      <c r="A180" s="17" t="s">
        <v>493</v>
      </c>
      <c r="B180" s="17"/>
      <c r="C180" s="17"/>
      <c r="D180" s="17" t="s">
        <v>494</v>
      </c>
      <c r="E180" s="17"/>
      <c r="F180" s="18"/>
      <c r="G180" s="17"/>
      <c r="H180" s="19">
        <v>1024.1500000000001</v>
      </c>
      <c r="I180" s="30" t="str">
        <f t="shared" si="53"/>
        <v xml:space="preserve"> 13.4 </v>
      </c>
      <c r="J180" s="31" t="str">
        <f t="shared" si="54"/>
        <v/>
      </c>
      <c r="K180" s="31" t="str">
        <f t="shared" si="55"/>
        <v/>
      </c>
      <c r="L180" s="31" t="str">
        <f t="shared" si="56"/>
        <v>DISJUNTORES</v>
      </c>
      <c r="M180" s="31" t="str">
        <f t="shared" si="57"/>
        <v/>
      </c>
      <c r="N180" s="31" t="str">
        <f t="shared" si="58"/>
        <v/>
      </c>
      <c r="O180" s="53"/>
      <c r="P180" s="54" t="str">
        <f t="shared" si="59"/>
        <v/>
      </c>
      <c r="Q180" s="32" t="str">
        <f t="shared" si="60"/>
        <v>OK</v>
      </c>
      <c r="R180" s="33" t="str">
        <f t="shared" si="61"/>
        <v>OK</v>
      </c>
      <c r="S180" s="33" t="str">
        <f t="shared" si="62"/>
        <v>OK</v>
      </c>
      <c r="T180" s="33" t="str">
        <f t="shared" si="63"/>
        <v>OK</v>
      </c>
      <c r="U180" s="33" t="str">
        <f t="shared" si="64"/>
        <v>ERRO</v>
      </c>
      <c r="V180" s="34" t="str">
        <f t="shared" si="65"/>
        <v>-</v>
      </c>
    </row>
    <row r="181" spans="1:22" ht="26.1" customHeight="1" x14ac:dyDescent="0.2">
      <c r="A181" s="20" t="s">
        <v>495</v>
      </c>
      <c r="B181" s="21" t="s">
        <v>92</v>
      </c>
      <c r="C181" s="20" t="s">
        <v>44</v>
      </c>
      <c r="D181" s="20" t="s">
        <v>93</v>
      </c>
      <c r="E181" s="22" t="s">
        <v>37</v>
      </c>
      <c r="F181" s="21">
        <v>2</v>
      </c>
      <c r="G181" s="23">
        <v>23.62</v>
      </c>
      <c r="H181" s="23">
        <v>47.24</v>
      </c>
      <c r="I181" s="35" t="str">
        <f t="shared" si="53"/>
        <v xml:space="preserve"> 13.4.1 </v>
      </c>
      <c r="J181" s="36" t="str">
        <f t="shared" si="54"/>
        <v xml:space="preserve"> 93654 </v>
      </c>
      <c r="K181" s="36" t="str">
        <f t="shared" si="55"/>
        <v>SINAPI</v>
      </c>
      <c r="L181" s="36" t="str">
        <f t="shared" si="56"/>
        <v>DISJUNTOR MONOPOLAR TIPO DIN, CORRENTE NOMINAL DE 16A - FORNECIMENTO E INSTALAÇÃO. AF_10/2020</v>
      </c>
      <c r="M181" s="36" t="str">
        <f t="shared" si="57"/>
        <v>UN</v>
      </c>
      <c r="N181" s="36">
        <f t="shared" si="58"/>
        <v>2</v>
      </c>
      <c r="O181" s="39"/>
      <c r="P181" s="55">
        <f t="shared" si="59"/>
        <v>0</v>
      </c>
      <c r="Q181" s="37" t="str">
        <f t="shared" si="60"/>
        <v>OK</v>
      </c>
      <c r="R181" s="38" t="str">
        <f t="shared" si="61"/>
        <v>OK</v>
      </c>
      <c r="S181" s="38" t="str">
        <f t="shared" si="62"/>
        <v>OK</v>
      </c>
      <c r="T181" s="38" t="str">
        <f t="shared" si="63"/>
        <v>OK</v>
      </c>
      <c r="U181" s="38" t="str">
        <f t="shared" si="64"/>
        <v>OK</v>
      </c>
      <c r="V181" s="16">
        <f t="shared" si="65"/>
        <v>0</v>
      </c>
    </row>
    <row r="182" spans="1:22" ht="26.1" customHeight="1" x14ac:dyDescent="0.2">
      <c r="A182" s="20" t="s">
        <v>496</v>
      </c>
      <c r="B182" s="21" t="s">
        <v>497</v>
      </c>
      <c r="C182" s="20" t="s">
        <v>44</v>
      </c>
      <c r="D182" s="20" t="s">
        <v>498</v>
      </c>
      <c r="E182" s="22" t="s">
        <v>37</v>
      </c>
      <c r="F182" s="21">
        <v>1</v>
      </c>
      <c r="G182" s="23">
        <v>120.32</v>
      </c>
      <c r="H182" s="23">
        <v>120.32</v>
      </c>
      <c r="I182" s="35" t="str">
        <f t="shared" si="53"/>
        <v xml:space="preserve"> 13.4.2 </v>
      </c>
      <c r="J182" s="36" t="str">
        <f t="shared" si="54"/>
        <v xml:space="preserve"> 93661 </v>
      </c>
      <c r="K182" s="36" t="str">
        <f t="shared" si="55"/>
        <v>SINAPI</v>
      </c>
      <c r="L182" s="36" t="str">
        <f t="shared" si="56"/>
        <v>DISJUNTOR BIPOLAR TIPO DIN, CORRENTE NOMINAL DE 16A - FORNECIMENTO E INSTALAÇÃO. AF_10/2020</v>
      </c>
      <c r="M182" s="36" t="str">
        <f t="shared" si="57"/>
        <v>UN</v>
      </c>
      <c r="N182" s="36">
        <f t="shared" si="58"/>
        <v>1</v>
      </c>
      <c r="O182" s="39"/>
      <c r="P182" s="55">
        <f t="shared" si="59"/>
        <v>0</v>
      </c>
      <c r="Q182" s="37" t="str">
        <f t="shared" si="60"/>
        <v>OK</v>
      </c>
      <c r="R182" s="38" t="str">
        <f t="shared" si="61"/>
        <v>OK</v>
      </c>
      <c r="S182" s="38" t="str">
        <f t="shared" si="62"/>
        <v>OK</v>
      </c>
      <c r="T182" s="38" t="str">
        <f t="shared" si="63"/>
        <v>OK</v>
      </c>
      <c r="U182" s="38" t="str">
        <f t="shared" si="64"/>
        <v>OK</v>
      </c>
      <c r="V182" s="16">
        <f t="shared" si="65"/>
        <v>0</v>
      </c>
    </row>
    <row r="183" spans="1:22" ht="26.1" customHeight="1" x14ac:dyDescent="0.2">
      <c r="A183" s="20" t="s">
        <v>499</v>
      </c>
      <c r="B183" s="21" t="s">
        <v>500</v>
      </c>
      <c r="C183" s="20" t="s">
        <v>44</v>
      </c>
      <c r="D183" s="20" t="s">
        <v>501</v>
      </c>
      <c r="E183" s="22" t="s">
        <v>37</v>
      </c>
      <c r="F183" s="21">
        <v>1</v>
      </c>
      <c r="G183" s="23">
        <v>167.1</v>
      </c>
      <c r="H183" s="23">
        <v>167.1</v>
      </c>
      <c r="I183" s="35" t="str">
        <f t="shared" si="53"/>
        <v xml:space="preserve"> 13.4.3 </v>
      </c>
      <c r="J183" s="36" t="str">
        <f t="shared" si="54"/>
        <v xml:space="preserve"> 93672 </v>
      </c>
      <c r="K183" s="36" t="str">
        <f t="shared" si="55"/>
        <v>SINAPI</v>
      </c>
      <c r="L183" s="36" t="str">
        <f t="shared" si="56"/>
        <v>DISJUNTOR TRIPOLAR TIPO DIN, CORRENTE NOMINAL DE 40A - FORNECIMENTO E INSTALAÇÃO. AF_10/2020</v>
      </c>
      <c r="M183" s="36" t="str">
        <f t="shared" si="57"/>
        <v>UN</v>
      </c>
      <c r="N183" s="36">
        <f t="shared" si="58"/>
        <v>1</v>
      </c>
      <c r="O183" s="39"/>
      <c r="P183" s="55">
        <f t="shared" si="59"/>
        <v>0</v>
      </c>
      <c r="Q183" s="37" t="str">
        <f t="shared" si="60"/>
        <v>OK</v>
      </c>
      <c r="R183" s="38" t="str">
        <f t="shared" si="61"/>
        <v>OK</v>
      </c>
      <c r="S183" s="38" t="str">
        <f t="shared" si="62"/>
        <v>OK</v>
      </c>
      <c r="T183" s="38" t="str">
        <f t="shared" si="63"/>
        <v>OK</v>
      </c>
      <c r="U183" s="38" t="str">
        <f t="shared" si="64"/>
        <v>OK</v>
      </c>
      <c r="V183" s="16">
        <f t="shared" si="65"/>
        <v>0</v>
      </c>
    </row>
    <row r="184" spans="1:22" ht="26.1" customHeight="1" x14ac:dyDescent="0.2">
      <c r="A184" s="20" t="s">
        <v>502</v>
      </c>
      <c r="B184" s="21" t="s">
        <v>503</v>
      </c>
      <c r="C184" s="20" t="s">
        <v>118</v>
      </c>
      <c r="D184" s="20" t="s">
        <v>504</v>
      </c>
      <c r="E184" s="22" t="s">
        <v>37</v>
      </c>
      <c r="F184" s="21">
        <v>3</v>
      </c>
      <c r="G184" s="23">
        <v>229.83</v>
      </c>
      <c r="H184" s="23">
        <v>689.49</v>
      </c>
      <c r="I184" s="35" t="str">
        <f t="shared" si="53"/>
        <v xml:space="preserve"> 13.4.4 </v>
      </c>
      <c r="J184" s="36" t="str">
        <f t="shared" si="54"/>
        <v xml:space="preserve"> 064563 </v>
      </c>
      <c r="K184" s="36" t="str">
        <f t="shared" si="55"/>
        <v>SBC</v>
      </c>
      <c r="L184" s="36" t="str">
        <f t="shared" si="56"/>
        <v>DISPOSITIVO PROTETOR DE SURTO 220V OU 127V, 20 KA, TRIFASICO</v>
      </c>
      <c r="M184" s="36" t="str">
        <f t="shared" si="57"/>
        <v>UN</v>
      </c>
      <c r="N184" s="36">
        <f t="shared" si="58"/>
        <v>3</v>
      </c>
      <c r="O184" s="39"/>
      <c r="P184" s="55">
        <f t="shared" si="59"/>
        <v>0</v>
      </c>
      <c r="Q184" s="37" t="str">
        <f t="shared" si="60"/>
        <v>OK</v>
      </c>
      <c r="R184" s="38" t="str">
        <f t="shared" si="61"/>
        <v>OK</v>
      </c>
      <c r="S184" s="38" t="str">
        <f t="shared" si="62"/>
        <v>OK</v>
      </c>
      <c r="T184" s="38" t="str">
        <f t="shared" si="63"/>
        <v>OK</v>
      </c>
      <c r="U184" s="38" t="str">
        <f t="shared" si="64"/>
        <v>OK</v>
      </c>
      <c r="V184" s="16">
        <f t="shared" si="65"/>
        <v>0</v>
      </c>
    </row>
    <row r="185" spans="1:22" ht="26.1" customHeight="1" x14ac:dyDescent="0.2">
      <c r="A185" s="17" t="s">
        <v>505</v>
      </c>
      <c r="B185" s="17"/>
      <c r="C185" s="17"/>
      <c r="D185" s="17" t="s">
        <v>506</v>
      </c>
      <c r="E185" s="17"/>
      <c r="F185" s="18"/>
      <c r="G185" s="17"/>
      <c r="H185" s="19">
        <v>2558.04</v>
      </c>
      <c r="I185" s="30" t="str">
        <f t="shared" si="53"/>
        <v xml:space="preserve"> 13.5 </v>
      </c>
      <c r="J185" s="31" t="str">
        <f t="shared" si="54"/>
        <v/>
      </c>
      <c r="K185" s="31" t="str">
        <f t="shared" si="55"/>
        <v/>
      </c>
      <c r="L185" s="31" t="str">
        <f t="shared" si="56"/>
        <v>INTERRUPTORES / TOMADAS / ACESSÓRIOS</v>
      </c>
      <c r="M185" s="31" t="str">
        <f t="shared" si="57"/>
        <v/>
      </c>
      <c r="N185" s="31" t="str">
        <f t="shared" si="58"/>
        <v/>
      </c>
      <c r="O185" s="53"/>
      <c r="P185" s="54" t="str">
        <f t="shared" si="59"/>
        <v/>
      </c>
      <c r="Q185" s="32" t="str">
        <f t="shared" si="60"/>
        <v>OK</v>
      </c>
      <c r="R185" s="33" t="str">
        <f t="shared" si="61"/>
        <v>OK</v>
      </c>
      <c r="S185" s="33" t="str">
        <f t="shared" si="62"/>
        <v>OK</v>
      </c>
      <c r="T185" s="33" t="str">
        <f t="shared" si="63"/>
        <v>OK</v>
      </c>
      <c r="U185" s="33" t="str">
        <f t="shared" si="64"/>
        <v>ERRO</v>
      </c>
      <c r="V185" s="34" t="str">
        <f t="shared" si="65"/>
        <v>-</v>
      </c>
    </row>
    <row r="186" spans="1:22" ht="26.1" customHeight="1" x14ac:dyDescent="0.2">
      <c r="A186" s="20" t="s">
        <v>507</v>
      </c>
      <c r="B186" s="21" t="s">
        <v>508</v>
      </c>
      <c r="C186" s="20" t="s">
        <v>44</v>
      </c>
      <c r="D186" s="20" t="s">
        <v>509</v>
      </c>
      <c r="E186" s="22" t="s">
        <v>37</v>
      </c>
      <c r="F186" s="21">
        <v>5</v>
      </c>
      <c r="G186" s="23">
        <v>52.89</v>
      </c>
      <c r="H186" s="23">
        <v>264.45</v>
      </c>
      <c r="I186" s="35" t="str">
        <f t="shared" si="53"/>
        <v xml:space="preserve"> 13.5.1 </v>
      </c>
      <c r="J186" s="36" t="str">
        <f t="shared" si="54"/>
        <v xml:space="preserve"> 98307 </v>
      </c>
      <c r="K186" s="36" t="str">
        <f t="shared" si="55"/>
        <v>SINAPI</v>
      </c>
      <c r="L186" s="36" t="str">
        <f t="shared" si="56"/>
        <v>TOMADA DE REDE RJ45 - FORNECIMENTO E INSTALAÇÃO. AF_11/2019</v>
      </c>
      <c r="M186" s="36" t="str">
        <f t="shared" si="57"/>
        <v>UN</v>
      </c>
      <c r="N186" s="36">
        <f t="shared" si="58"/>
        <v>5</v>
      </c>
      <c r="O186" s="39"/>
      <c r="P186" s="55">
        <f t="shared" si="59"/>
        <v>0</v>
      </c>
      <c r="Q186" s="37" t="str">
        <f t="shared" si="60"/>
        <v>OK</v>
      </c>
      <c r="R186" s="38" t="str">
        <f t="shared" si="61"/>
        <v>OK</v>
      </c>
      <c r="S186" s="38" t="str">
        <f t="shared" si="62"/>
        <v>OK</v>
      </c>
      <c r="T186" s="38" t="str">
        <f t="shared" si="63"/>
        <v>OK</v>
      </c>
      <c r="U186" s="38" t="str">
        <f t="shared" si="64"/>
        <v>OK</v>
      </c>
      <c r="V186" s="16">
        <f t="shared" si="65"/>
        <v>0</v>
      </c>
    </row>
    <row r="187" spans="1:22" ht="26.1" customHeight="1" x14ac:dyDescent="0.2">
      <c r="A187" s="20" t="s">
        <v>510</v>
      </c>
      <c r="B187" s="21" t="s">
        <v>511</v>
      </c>
      <c r="C187" s="20" t="s">
        <v>44</v>
      </c>
      <c r="D187" s="20" t="s">
        <v>512</v>
      </c>
      <c r="E187" s="22" t="s">
        <v>37</v>
      </c>
      <c r="F187" s="21">
        <v>11</v>
      </c>
      <c r="G187" s="23">
        <v>37.119999999999997</v>
      </c>
      <c r="H187" s="23">
        <v>408.32</v>
      </c>
      <c r="I187" s="35" t="str">
        <f t="shared" si="53"/>
        <v xml:space="preserve"> 13.5.2 </v>
      </c>
      <c r="J187" s="36" t="str">
        <f t="shared" si="54"/>
        <v xml:space="preserve"> 92001 </v>
      </c>
      <c r="K187" s="36" t="str">
        <f t="shared" si="55"/>
        <v>SINAPI</v>
      </c>
      <c r="L187" s="36" t="str">
        <f t="shared" si="56"/>
        <v>TOMADA BAIXA DE EMBUTIR (1 MÓDULO), 2P+T 20 A, INCLUINDO SUPORTE E PLACA - FORNECIMENTO E INSTALAÇÃO. AF_03/2023</v>
      </c>
      <c r="M187" s="36" t="str">
        <f t="shared" si="57"/>
        <v>UN</v>
      </c>
      <c r="N187" s="36">
        <f t="shared" si="58"/>
        <v>11</v>
      </c>
      <c r="O187" s="39"/>
      <c r="P187" s="55">
        <f t="shared" si="59"/>
        <v>0</v>
      </c>
      <c r="Q187" s="37" t="str">
        <f t="shared" si="60"/>
        <v>OK</v>
      </c>
      <c r="R187" s="38" t="str">
        <f t="shared" si="61"/>
        <v>OK</v>
      </c>
      <c r="S187" s="38" t="str">
        <f t="shared" si="62"/>
        <v>OK</v>
      </c>
      <c r="T187" s="38" t="str">
        <f t="shared" si="63"/>
        <v>OK</v>
      </c>
      <c r="U187" s="38" t="str">
        <f t="shared" si="64"/>
        <v>OK</v>
      </c>
      <c r="V187" s="16">
        <f t="shared" si="65"/>
        <v>0</v>
      </c>
    </row>
    <row r="188" spans="1:22" ht="26.1" customHeight="1" x14ac:dyDescent="0.2">
      <c r="A188" s="20" t="s">
        <v>513</v>
      </c>
      <c r="B188" s="21" t="s">
        <v>514</v>
      </c>
      <c r="C188" s="20" t="s">
        <v>44</v>
      </c>
      <c r="D188" s="20" t="s">
        <v>515</v>
      </c>
      <c r="E188" s="22" t="s">
        <v>37</v>
      </c>
      <c r="F188" s="21">
        <v>1</v>
      </c>
      <c r="G188" s="23">
        <v>41.26</v>
      </c>
      <c r="H188" s="23">
        <v>41.26</v>
      </c>
      <c r="I188" s="35" t="str">
        <f t="shared" si="53"/>
        <v xml:space="preserve"> 13.5.3 </v>
      </c>
      <c r="J188" s="36" t="str">
        <f t="shared" si="54"/>
        <v xml:space="preserve"> 91997 </v>
      </c>
      <c r="K188" s="36" t="str">
        <f t="shared" si="55"/>
        <v>SINAPI</v>
      </c>
      <c r="L188" s="36" t="str">
        <f t="shared" si="56"/>
        <v>TOMADA MÉDIA DE EMBUTIR (1 MÓDULO), 2P+T 20 A, INCLUINDO SUPORTE E PLACA - FORNECIMENTO E INSTALAÇÃO. AF_03/2023</v>
      </c>
      <c r="M188" s="36" t="str">
        <f t="shared" si="57"/>
        <v>UN</v>
      </c>
      <c r="N188" s="36">
        <f t="shared" si="58"/>
        <v>1</v>
      </c>
      <c r="O188" s="39"/>
      <c r="P188" s="55">
        <f t="shared" si="59"/>
        <v>0</v>
      </c>
      <c r="Q188" s="37" t="str">
        <f t="shared" si="60"/>
        <v>OK</v>
      </c>
      <c r="R188" s="38" t="str">
        <f t="shared" si="61"/>
        <v>OK</v>
      </c>
      <c r="S188" s="38" t="str">
        <f t="shared" si="62"/>
        <v>OK</v>
      </c>
      <c r="T188" s="38" t="str">
        <f t="shared" si="63"/>
        <v>OK</v>
      </c>
      <c r="U188" s="38" t="str">
        <f t="shared" si="64"/>
        <v>OK</v>
      </c>
      <c r="V188" s="16">
        <f t="shared" si="65"/>
        <v>0</v>
      </c>
    </row>
    <row r="189" spans="1:22" ht="26.1" customHeight="1" x14ac:dyDescent="0.2">
      <c r="A189" s="20" t="s">
        <v>516</v>
      </c>
      <c r="B189" s="21" t="s">
        <v>517</v>
      </c>
      <c r="C189" s="20" t="s">
        <v>44</v>
      </c>
      <c r="D189" s="20" t="s">
        <v>518</v>
      </c>
      <c r="E189" s="22" t="s">
        <v>37</v>
      </c>
      <c r="F189" s="21">
        <v>1</v>
      </c>
      <c r="G189" s="23">
        <v>51.95</v>
      </c>
      <c r="H189" s="23">
        <v>51.95</v>
      </c>
      <c r="I189" s="35" t="str">
        <f t="shared" si="53"/>
        <v xml:space="preserve"> 13.5.4 </v>
      </c>
      <c r="J189" s="36" t="str">
        <f t="shared" si="54"/>
        <v xml:space="preserve"> 91993 </v>
      </c>
      <c r="K189" s="36" t="str">
        <f t="shared" si="55"/>
        <v>SINAPI</v>
      </c>
      <c r="L189" s="36" t="str">
        <f t="shared" si="56"/>
        <v>TOMADA ALTA DE EMBUTIR (1 MÓDULO), 2P+T 20 A, INCLUINDO SUPORTE E PLACA - FORNECIMENTO E INSTALAÇÃO. AF_03/2023</v>
      </c>
      <c r="M189" s="36" t="str">
        <f t="shared" si="57"/>
        <v>UN</v>
      </c>
      <c r="N189" s="36">
        <f t="shared" si="58"/>
        <v>1</v>
      </c>
      <c r="O189" s="39"/>
      <c r="P189" s="55">
        <f t="shared" si="59"/>
        <v>0</v>
      </c>
      <c r="Q189" s="37" t="str">
        <f t="shared" si="60"/>
        <v>OK</v>
      </c>
      <c r="R189" s="38" t="str">
        <f t="shared" si="61"/>
        <v>OK</v>
      </c>
      <c r="S189" s="38" t="str">
        <f t="shared" si="62"/>
        <v>OK</v>
      </c>
      <c r="T189" s="38" t="str">
        <f t="shared" si="63"/>
        <v>OK</v>
      </c>
      <c r="U189" s="38" t="str">
        <f t="shared" si="64"/>
        <v>OK</v>
      </c>
      <c r="V189" s="16">
        <f t="shared" si="65"/>
        <v>0</v>
      </c>
    </row>
    <row r="190" spans="1:22" ht="26.1" customHeight="1" x14ac:dyDescent="0.2">
      <c r="A190" s="20" t="s">
        <v>519</v>
      </c>
      <c r="B190" s="21" t="s">
        <v>520</v>
      </c>
      <c r="C190" s="20" t="s">
        <v>44</v>
      </c>
      <c r="D190" s="20" t="s">
        <v>521</v>
      </c>
      <c r="E190" s="22" t="s">
        <v>37</v>
      </c>
      <c r="F190" s="21">
        <v>4</v>
      </c>
      <c r="G190" s="23">
        <v>66.94</v>
      </c>
      <c r="H190" s="23">
        <v>267.76</v>
      </c>
      <c r="I190" s="35" t="str">
        <f t="shared" si="53"/>
        <v xml:space="preserve"> 13.5.5 </v>
      </c>
      <c r="J190" s="36" t="str">
        <f t="shared" si="54"/>
        <v xml:space="preserve"> 92005 </v>
      </c>
      <c r="K190" s="36" t="str">
        <f t="shared" si="55"/>
        <v>SINAPI</v>
      </c>
      <c r="L190" s="36" t="str">
        <f t="shared" si="56"/>
        <v>TOMADA MÉDIA DE EMBUTIR (2 MÓDULOS), 2P+T 20 A, INCLUINDO SUPORTE E PLACA - FORNECIMENTO E INSTALAÇÃO. AF_03/2023</v>
      </c>
      <c r="M190" s="36" t="str">
        <f t="shared" si="57"/>
        <v>UN</v>
      </c>
      <c r="N190" s="36">
        <f t="shared" si="58"/>
        <v>4</v>
      </c>
      <c r="O190" s="39"/>
      <c r="P190" s="55">
        <f t="shared" si="59"/>
        <v>0</v>
      </c>
      <c r="Q190" s="37" t="str">
        <f t="shared" si="60"/>
        <v>OK</v>
      </c>
      <c r="R190" s="38" t="str">
        <f t="shared" si="61"/>
        <v>OK</v>
      </c>
      <c r="S190" s="38" t="str">
        <f t="shared" si="62"/>
        <v>OK</v>
      </c>
      <c r="T190" s="38" t="str">
        <f t="shared" si="63"/>
        <v>OK</v>
      </c>
      <c r="U190" s="38" t="str">
        <f t="shared" si="64"/>
        <v>OK</v>
      </c>
      <c r="V190" s="16">
        <f t="shared" si="65"/>
        <v>0</v>
      </c>
    </row>
    <row r="191" spans="1:22" ht="26.1" customHeight="1" x14ac:dyDescent="0.2">
      <c r="A191" s="20" t="s">
        <v>522</v>
      </c>
      <c r="B191" s="21" t="s">
        <v>523</v>
      </c>
      <c r="C191" s="20" t="s">
        <v>44</v>
      </c>
      <c r="D191" s="20" t="s">
        <v>524</v>
      </c>
      <c r="E191" s="22" t="s">
        <v>37</v>
      </c>
      <c r="F191" s="21">
        <v>5</v>
      </c>
      <c r="G191" s="23">
        <v>73.349999999999994</v>
      </c>
      <c r="H191" s="23">
        <v>366.75</v>
      </c>
      <c r="I191" s="35" t="str">
        <f t="shared" si="53"/>
        <v xml:space="preserve"> 13.5.6 </v>
      </c>
      <c r="J191" s="36" t="str">
        <f t="shared" si="54"/>
        <v xml:space="preserve"> 92027 </v>
      </c>
      <c r="K191" s="36" t="str">
        <f t="shared" si="55"/>
        <v>SINAPI</v>
      </c>
      <c r="L191" s="36" t="str">
        <f t="shared" si="56"/>
        <v>INTERRUPTOR SIMPLES (2 MÓDULOS) COM 1 TOMADA DE EMBUTIR 2P+T 10 A, INCLUINDO SUPORTE E PLACA - FORNECIMENTO E INSTALAÇÃO. AF_03/2023</v>
      </c>
      <c r="M191" s="36" t="str">
        <f t="shared" si="57"/>
        <v>UN</v>
      </c>
      <c r="N191" s="36">
        <f t="shared" si="58"/>
        <v>5</v>
      </c>
      <c r="O191" s="39"/>
      <c r="P191" s="55">
        <f t="shared" si="59"/>
        <v>0</v>
      </c>
      <c r="Q191" s="37" t="str">
        <f t="shared" si="60"/>
        <v>OK</v>
      </c>
      <c r="R191" s="38" t="str">
        <f t="shared" si="61"/>
        <v>OK</v>
      </c>
      <c r="S191" s="38" t="str">
        <f t="shared" si="62"/>
        <v>OK</v>
      </c>
      <c r="T191" s="38" t="str">
        <f t="shared" si="63"/>
        <v>OK</v>
      </c>
      <c r="U191" s="38" t="str">
        <f t="shared" si="64"/>
        <v>OK</v>
      </c>
      <c r="V191" s="16">
        <f t="shared" si="65"/>
        <v>0</v>
      </c>
    </row>
    <row r="192" spans="1:22" ht="26.1" customHeight="1" x14ac:dyDescent="0.2">
      <c r="A192" s="20" t="s">
        <v>525</v>
      </c>
      <c r="B192" s="21" t="s">
        <v>526</v>
      </c>
      <c r="C192" s="20" t="s">
        <v>44</v>
      </c>
      <c r="D192" s="20" t="s">
        <v>527</v>
      </c>
      <c r="E192" s="22" t="s">
        <v>37</v>
      </c>
      <c r="F192" s="21">
        <v>1</v>
      </c>
      <c r="G192" s="23">
        <v>50.28</v>
      </c>
      <c r="H192" s="23">
        <v>50.28</v>
      </c>
      <c r="I192" s="35" t="str">
        <f t="shared" si="53"/>
        <v xml:space="preserve"> 13.5.7 </v>
      </c>
      <c r="J192" s="36" t="str">
        <f t="shared" si="54"/>
        <v xml:space="preserve"> 91959 </v>
      </c>
      <c r="K192" s="36" t="str">
        <f t="shared" si="55"/>
        <v>SINAPI</v>
      </c>
      <c r="L192" s="36" t="str">
        <f t="shared" si="56"/>
        <v>INTERRUPTOR SIMPLES (2 MÓDULOS), 10A/250V, INCLUINDO SUPORTE E PLACA - FORNECIMENTO E INSTALAÇÃO. AF_03/2023</v>
      </c>
      <c r="M192" s="36" t="str">
        <f t="shared" si="57"/>
        <v>UN</v>
      </c>
      <c r="N192" s="36">
        <f t="shared" si="58"/>
        <v>1</v>
      </c>
      <c r="O192" s="39"/>
      <c r="P192" s="55">
        <f t="shared" si="59"/>
        <v>0</v>
      </c>
      <c r="Q192" s="37" t="str">
        <f t="shared" si="60"/>
        <v>OK</v>
      </c>
      <c r="R192" s="38" t="str">
        <f t="shared" si="61"/>
        <v>OK</v>
      </c>
      <c r="S192" s="38" t="str">
        <f t="shared" si="62"/>
        <v>OK</v>
      </c>
      <c r="T192" s="38" t="str">
        <f t="shared" si="63"/>
        <v>OK</v>
      </c>
      <c r="U192" s="38" t="str">
        <f t="shared" si="64"/>
        <v>OK</v>
      </c>
      <c r="V192" s="16">
        <f t="shared" si="65"/>
        <v>0</v>
      </c>
    </row>
    <row r="193" spans="1:22" ht="26.1" customHeight="1" x14ac:dyDescent="0.2">
      <c r="A193" s="20" t="s">
        <v>528</v>
      </c>
      <c r="B193" s="21" t="s">
        <v>529</v>
      </c>
      <c r="C193" s="20" t="s">
        <v>118</v>
      </c>
      <c r="D193" s="20" t="s">
        <v>530</v>
      </c>
      <c r="E193" s="22" t="s">
        <v>37</v>
      </c>
      <c r="F193" s="21">
        <v>1</v>
      </c>
      <c r="G193" s="23">
        <v>514.95000000000005</v>
      </c>
      <c r="H193" s="23">
        <v>514.95000000000005</v>
      </c>
      <c r="I193" s="35" t="str">
        <f t="shared" si="53"/>
        <v xml:space="preserve"> 13.5.8 </v>
      </c>
      <c r="J193" s="36" t="str">
        <f t="shared" si="54"/>
        <v xml:space="preserve"> 062048 </v>
      </c>
      <c r="K193" s="36" t="str">
        <f t="shared" si="55"/>
        <v>SBC</v>
      </c>
      <c r="L193" s="36" t="str">
        <f t="shared" si="56"/>
        <v>BOTOEIRA ANTI PANICO ALARME WC AUDIVISUAL PNE/PCD NBR9050</v>
      </c>
      <c r="M193" s="36" t="str">
        <f t="shared" si="57"/>
        <v>UN</v>
      </c>
      <c r="N193" s="36">
        <f t="shared" si="58"/>
        <v>1</v>
      </c>
      <c r="O193" s="39"/>
      <c r="P193" s="55">
        <f t="shared" si="59"/>
        <v>0</v>
      </c>
      <c r="Q193" s="37" t="str">
        <f t="shared" si="60"/>
        <v>OK</v>
      </c>
      <c r="R193" s="38" t="str">
        <f t="shared" si="61"/>
        <v>OK</v>
      </c>
      <c r="S193" s="38" t="str">
        <f t="shared" si="62"/>
        <v>OK</v>
      </c>
      <c r="T193" s="38" t="str">
        <f t="shared" si="63"/>
        <v>OK</v>
      </c>
      <c r="U193" s="38" t="str">
        <f t="shared" si="64"/>
        <v>OK</v>
      </c>
      <c r="V193" s="16">
        <f t="shared" si="65"/>
        <v>0</v>
      </c>
    </row>
    <row r="194" spans="1:22" ht="26.1" customHeight="1" x14ac:dyDescent="0.2">
      <c r="A194" s="20" t="s">
        <v>531</v>
      </c>
      <c r="B194" s="21" t="s">
        <v>532</v>
      </c>
      <c r="C194" s="20" t="s">
        <v>44</v>
      </c>
      <c r="D194" s="20" t="s">
        <v>533</v>
      </c>
      <c r="E194" s="22" t="s">
        <v>37</v>
      </c>
      <c r="F194" s="21">
        <v>17</v>
      </c>
      <c r="G194" s="23">
        <v>12.01</v>
      </c>
      <c r="H194" s="23">
        <v>204.17</v>
      </c>
      <c r="I194" s="35" t="str">
        <f t="shared" si="53"/>
        <v xml:space="preserve"> 13.5.10 </v>
      </c>
      <c r="J194" s="36" t="str">
        <f t="shared" si="54"/>
        <v xml:space="preserve"> 92869 </v>
      </c>
      <c r="K194" s="36" t="str">
        <f t="shared" si="55"/>
        <v>SINAPI</v>
      </c>
      <c r="L194" s="36" t="str">
        <f t="shared" si="56"/>
        <v>CAIXA RETANGULAR 4" X 2" BAIXA (0,30 M DO PISO), METÁLICA, INSTALADA EM PAREDE - FORNECIMENTO E INSTALAÇÃO. AF_03/2023</v>
      </c>
      <c r="M194" s="36" t="str">
        <f t="shared" si="57"/>
        <v>UN</v>
      </c>
      <c r="N194" s="36">
        <f t="shared" si="58"/>
        <v>17</v>
      </c>
      <c r="O194" s="39"/>
      <c r="P194" s="55">
        <f t="shared" si="59"/>
        <v>0</v>
      </c>
      <c r="Q194" s="37" t="str">
        <f t="shared" si="60"/>
        <v>OK</v>
      </c>
      <c r="R194" s="38" t="str">
        <f t="shared" si="61"/>
        <v>OK</v>
      </c>
      <c r="S194" s="38" t="str">
        <f t="shared" si="62"/>
        <v>OK</v>
      </c>
      <c r="T194" s="38" t="str">
        <f t="shared" si="63"/>
        <v>OK</v>
      </c>
      <c r="U194" s="38" t="str">
        <f t="shared" si="64"/>
        <v>OK</v>
      </c>
      <c r="V194" s="16">
        <f t="shared" si="65"/>
        <v>0</v>
      </c>
    </row>
    <row r="195" spans="1:22" ht="26.1" customHeight="1" x14ac:dyDescent="0.2">
      <c r="A195" s="20" t="s">
        <v>534</v>
      </c>
      <c r="B195" s="21" t="s">
        <v>535</v>
      </c>
      <c r="C195" s="20" t="s">
        <v>44</v>
      </c>
      <c r="D195" s="20" t="s">
        <v>536</v>
      </c>
      <c r="E195" s="22" t="s">
        <v>37</v>
      </c>
      <c r="F195" s="21">
        <v>11</v>
      </c>
      <c r="G195" s="23">
        <v>19.8</v>
      </c>
      <c r="H195" s="23">
        <v>217.8</v>
      </c>
      <c r="I195" s="35" t="str">
        <f t="shared" si="53"/>
        <v xml:space="preserve"> 13.5.11 </v>
      </c>
      <c r="J195" s="36" t="str">
        <f t="shared" si="54"/>
        <v xml:space="preserve"> 91940 </v>
      </c>
      <c r="K195" s="36" t="str">
        <f t="shared" si="55"/>
        <v>SINAPI</v>
      </c>
      <c r="L195" s="36" t="str">
        <f t="shared" si="56"/>
        <v>CAIXA RETANGULAR 4" X 2" MÉDIA (1,30 M DO PISO), PVC, INSTALADA EM PAREDE - FORNECIMENTO E INSTALAÇÃO. AF_03/2023</v>
      </c>
      <c r="M195" s="36" t="str">
        <f t="shared" si="57"/>
        <v>UN</v>
      </c>
      <c r="N195" s="36">
        <f t="shared" si="58"/>
        <v>11</v>
      </c>
      <c r="O195" s="39"/>
      <c r="P195" s="55">
        <f t="shared" si="59"/>
        <v>0</v>
      </c>
      <c r="Q195" s="37" t="str">
        <f t="shared" si="60"/>
        <v>OK</v>
      </c>
      <c r="R195" s="38" t="str">
        <f t="shared" si="61"/>
        <v>OK</v>
      </c>
      <c r="S195" s="38" t="str">
        <f t="shared" si="62"/>
        <v>OK</v>
      </c>
      <c r="T195" s="38" t="str">
        <f t="shared" si="63"/>
        <v>OK</v>
      </c>
      <c r="U195" s="38" t="str">
        <f t="shared" si="64"/>
        <v>OK</v>
      </c>
      <c r="V195" s="16">
        <f t="shared" si="65"/>
        <v>0</v>
      </c>
    </row>
    <row r="196" spans="1:22" ht="26.1" customHeight="1" x14ac:dyDescent="0.2">
      <c r="A196" s="20" t="s">
        <v>537</v>
      </c>
      <c r="B196" s="21" t="s">
        <v>538</v>
      </c>
      <c r="C196" s="20" t="s">
        <v>44</v>
      </c>
      <c r="D196" s="20" t="s">
        <v>539</v>
      </c>
      <c r="E196" s="22" t="s">
        <v>37</v>
      </c>
      <c r="F196" s="21">
        <v>5</v>
      </c>
      <c r="G196" s="23">
        <v>34.07</v>
      </c>
      <c r="H196" s="23">
        <v>170.35</v>
      </c>
      <c r="I196" s="35" t="str">
        <f t="shared" si="53"/>
        <v xml:space="preserve"> 13.5.12 </v>
      </c>
      <c r="J196" s="36" t="str">
        <f t="shared" si="54"/>
        <v xml:space="preserve"> 91939 </v>
      </c>
      <c r="K196" s="36" t="str">
        <f t="shared" si="55"/>
        <v>SINAPI</v>
      </c>
      <c r="L196" s="36" t="str">
        <f t="shared" si="56"/>
        <v>CAIXA RETANGULAR 4" X 2" ALTA (2,00 M DO PISO), PVC, INSTALADA EM PAREDE - FORNECIMENTO E INSTALAÇÃO. AF_03/2023</v>
      </c>
      <c r="M196" s="36" t="str">
        <f t="shared" si="57"/>
        <v>UN</v>
      </c>
      <c r="N196" s="36">
        <f t="shared" si="58"/>
        <v>5</v>
      </c>
      <c r="O196" s="39"/>
      <c r="P196" s="55">
        <f t="shared" si="59"/>
        <v>0</v>
      </c>
      <c r="Q196" s="37" t="str">
        <f t="shared" si="60"/>
        <v>OK</v>
      </c>
      <c r="R196" s="38" t="str">
        <f t="shared" si="61"/>
        <v>OK</v>
      </c>
      <c r="S196" s="38" t="str">
        <f t="shared" si="62"/>
        <v>OK</v>
      </c>
      <c r="T196" s="38" t="str">
        <f t="shared" si="63"/>
        <v>OK</v>
      </c>
      <c r="U196" s="38" t="str">
        <f t="shared" si="64"/>
        <v>OK</v>
      </c>
      <c r="V196" s="16">
        <f t="shared" si="65"/>
        <v>0</v>
      </c>
    </row>
    <row r="197" spans="1:22" ht="26.1" customHeight="1" x14ac:dyDescent="0.2">
      <c r="A197" s="17" t="s">
        <v>540</v>
      </c>
      <c r="B197" s="17"/>
      <c r="C197" s="17"/>
      <c r="D197" s="17" t="s">
        <v>541</v>
      </c>
      <c r="E197" s="17"/>
      <c r="F197" s="18"/>
      <c r="G197" s="17"/>
      <c r="H197" s="19">
        <v>988.59</v>
      </c>
      <c r="I197" s="30" t="str">
        <f t="shared" si="53"/>
        <v xml:space="preserve"> 13.6 </v>
      </c>
      <c r="J197" s="31" t="str">
        <f t="shared" si="54"/>
        <v/>
      </c>
      <c r="K197" s="31" t="str">
        <f t="shared" si="55"/>
        <v/>
      </c>
      <c r="L197" s="31" t="str">
        <f t="shared" si="56"/>
        <v>LUMINÁRIAS</v>
      </c>
      <c r="M197" s="31" t="str">
        <f t="shared" si="57"/>
        <v/>
      </c>
      <c r="N197" s="31" t="str">
        <f t="shared" si="58"/>
        <v/>
      </c>
      <c r="O197" s="53"/>
      <c r="P197" s="54" t="str">
        <f t="shared" si="59"/>
        <v/>
      </c>
      <c r="Q197" s="32" t="str">
        <f t="shared" si="60"/>
        <v>OK</v>
      </c>
      <c r="R197" s="33" t="str">
        <f t="shared" si="61"/>
        <v>OK</v>
      </c>
      <c r="S197" s="33" t="str">
        <f t="shared" si="62"/>
        <v>OK</v>
      </c>
      <c r="T197" s="33" t="str">
        <f t="shared" si="63"/>
        <v>OK</v>
      </c>
      <c r="U197" s="33" t="str">
        <f t="shared" si="64"/>
        <v>ERRO</v>
      </c>
      <c r="V197" s="34" t="str">
        <f t="shared" si="65"/>
        <v>-</v>
      </c>
    </row>
    <row r="198" spans="1:22" ht="26.1" customHeight="1" x14ac:dyDescent="0.2">
      <c r="A198" s="20" t="s">
        <v>542</v>
      </c>
      <c r="B198" s="21" t="s">
        <v>543</v>
      </c>
      <c r="C198" s="20" t="s">
        <v>118</v>
      </c>
      <c r="D198" s="20" t="s">
        <v>544</v>
      </c>
      <c r="E198" s="22" t="s">
        <v>37</v>
      </c>
      <c r="F198" s="21">
        <v>3</v>
      </c>
      <c r="G198" s="23">
        <v>329.53</v>
      </c>
      <c r="H198" s="23">
        <v>988.59</v>
      </c>
      <c r="I198" s="35" t="str">
        <f t="shared" si="53"/>
        <v xml:space="preserve"> 13.6.1 </v>
      </c>
      <c r="J198" s="36" t="str">
        <f t="shared" si="54"/>
        <v xml:space="preserve"> 060301 </v>
      </c>
      <c r="K198" s="36" t="str">
        <f t="shared" si="55"/>
        <v>SBC</v>
      </c>
      <c r="L198" s="36" t="str">
        <f t="shared" si="56"/>
        <v>LUMINARIA DE SOBREPOR HERMETICA PARA TUBULAR LED OU FLUORES.</v>
      </c>
      <c r="M198" s="36" t="str">
        <f t="shared" si="57"/>
        <v>UN</v>
      </c>
      <c r="N198" s="36">
        <f t="shared" si="58"/>
        <v>3</v>
      </c>
      <c r="O198" s="39"/>
      <c r="P198" s="55">
        <f t="shared" si="59"/>
        <v>0</v>
      </c>
      <c r="Q198" s="37" t="str">
        <f t="shared" si="60"/>
        <v>OK</v>
      </c>
      <c r="R198" s="38" t="str">
        <f t="shared" si="61"/>
        <v>OK</v>
      </c>
      <c r="S198" s="38" t="str">
        <f t="shared" si="62"/>
        <v>OK</v>
      </c>
      <c r="T198" s="38" t="str">
        <f t="shared" si="63"/>
        <v>OK</v>
      </c>
      <c r="U198" s="38" t="str">
        <f t="shared" si="64"/>
        <v>OK</v>
      </c>
      <c r="V198" s="16">
        <f t="shared" si="65"/>
        <v>0</v>
      </c>
    </row>
    <row r="199" spans="1:22" ht="26.1" customHeight="1" x14ac:dyDescent="0.2">
      <c r="A199" s="17" t="s">
        <v>545</v>
      </c>
      <c r="B199" s="17"/>
      <c r="C199" s="17"/>
      <c r="D199" s="17" t="s">
        <v>546</v>
      </c>
      <c r="E199" s="17"/>
      <c r="F199" s="18"/>
      <c r="G199" s="17"/>
      <c r="H199" s="19">
        <v>2552.38</v>
      </c>
      <c r="I199" s="30" t="str">
        <f t="shared" si="53"/>
        <v xml:space="preserve"> 14 </v>
      </c>
      <c r="J199" s="31" t="str">
        <f t="shared" si="54"/>
        <v/>
      </c>
      <c r="K199" s="31" t="str">
        <f t="shared" si="55"/>
        <v/>
      </c>
      <c r="L199" s="31" t="str">
        <f t="shared" si="56"/>
        <v>PINTURA</v>
      </c>
      <c r="M199" s="31" t="str">
        <f t="shared" si="57"/>
        <v/>
      </c>
      <c r="N199" s="31" t="str">
        <f t="shared" si="58"/>
        <v/>
      </c>
      <c r="O199" s="53"/>
      <c r="P199" s="54" t="str">
        <f t="shared" si="59"/>
        <v/>
      </c>
      <c r="Q199" s="32" t="str">
        <f t="shared" si="60"/>
        <v>OK</v>
      </c>
      <c r="R199" s="33" t="str">
        <f t="shared" si="61"/>
        <v>OK</v>
      </c>
      <c r="S199" s="33" t="str">
        <f t="shared" si="62"/>
        <v>OK</v>
      </c>
      <c r="T199" s="33" t="str">
        <f t="shared" si="63"/>
        <v>OK</v>
      </c>
      <c r="U199" s="33" t="str">
        <f t="shared" si="64"/>
        <v>ERRO</v>
      </c>
      <c r="V199" s="34" t="str">
        <f t="shared" si="65"/>
        <v>-</v>
      </c>
    </row>
    <row r="200" spans="1:22" ht="26.1" customHeight="1" x14ac:dyDescent="0.2">
      <c r="A200" s="17" t="s">
        <v>547</v>
      </c>
      <c r="B200" s="17"/>
      <c r="C200" s="17"/>
      <c r="D200" s="17" t="s">
        <v>548</v>
      </c>
      <c r="E200" s="17"/>
      <c r="F200" s="18"/>
      <c r="G200" s="17"/>
      <c r="H200" s="19">
        <v>1558.57</v>
      </c>
      <c r="I200" s="30" t="str">
        <f t="shared" si="53"/>
        <v xml:space="preserve"> 14.1 </v>
      </c>
      <c r="J200" s="31" t="str">
        <f t="shared" si="54"/>
        <v/>
      </c>
      <c r="K200" s="31" t="str">
        <f t="shared" si="55"/>
        <v/>
      </c>
      <c r="L200" s="31" t="str">
        <f t="shared" si="56"/>
        <v>PINTURA INTERNA SOBRE PAREDE</v>
      </c>
      <c r="M200" s="31" t="str">
        <f t="shared" si="57"/>
        <v/>
      </c>
      <c r="N200" s="31" t="str">
        <f t="shared" si="58"/>
        <v/>
      </c>
      <c r="O200" s="53"/>
      <c r="P200" s="54" t="str">
        <f t="shared" si="59"/>
        <v/>
      </c>
      <c r="Q200" s="32" t="str">
        <f t="shared" si="60"/>
        <v>OK</v>
      </c>
      <c r="R200" s="33" t="str">
        <f t="shared" si="61"/>
        <v>OK</v>
      </c>
      <c r="S200" s="33" t="str">
        <f t="shared" si="62"/>
        <v>OK</v>
      </c>
      <c r="T200" s="33" t="str">
        <f t="shared" si="63"/>
        <v>OK</v>
      </c>
      <c r="U200" s="33" t="str">
        <f t="shared" si="64"/>
        <v>ERRO</v>
      </c>
      <c r="V200" s="34" t="str">
        <f t="shared" si="65"/>
        <v>-</v>
      </c>
    </row>
    <row r="201" spans="1:22" ht="26.1" customHeight="1" x14ac:dyDescent="0.2">
      <c r="A201" s="20" t="s">
        <v>549</v>
      </c>
      <c r="B201" s="21" t="s">
        <v>550</v>
      </c>
      <c r="C201" s="20" t="s">
        <v>44</v>
      </c>
      <c r="D201" s="20" t="s">
        <v>551</v>
      </c>
      <c r="E201" s="22" t="s">
        <v>46</v>
      </c>
      <c r="F201" s="21">
        <v>121.29</v>
      </c>
      <c r="G201" s="23">
        <v>12.85</v>
      </c>
      <c r="H201" s="23">
        <v>1558.57</v>
      </c>
      <c r="I201" s="35" t="str">
        <f t="shared" si="53"/>
        <v xml:space="preserve"> 14.1.1 </v>
      </c>
      <c r="J201" s="36" t="str">
        <f t="shared" si="54"/>
        <v xml:space="preserve"> 88489 </v>
      </c>
      <c r="K201" s="36" t="str">
        <f t="shared" si="55"/>
        <v>SINAPI</v>
      </c>
      <c r="L201" s="36" t="str">
        <f t="shared" si="56"/>
        <v>PINTURA LÁTEX ACRÍLICA PREMIUM, APLICAÇÃO MANUAL EM PAREDES, DUAS DEMÃOS. AF_04/2023</v>
      </c>
      <c r="M201" s="36" t="str">
        <f t="shared" si="57"/>
        <v>m²</v>
      </c>
      <c r="N201" s="36">
        <f t="shared" si="58"/>
        <v>121.29</v>
      </c>
      <c r="O201" s="39"/>
      <c r="P201" s="55">
        <f t="shared" si="59"/>
        <v>0</v>
      </c>
      <c r="Q201" s="37" t="str">
        <f t="shared" si="60"/>
        <v>OK</v>
      </c>
      <c r="R201" s="38" t="str">
        <f t="shared" si="61"/>
        <v>OK</v>
      </c>
      <c r="S201" s="38" t="str">
        <f t="shared" si="62"/>
        <v>OK</v>
      </c>
      <c r="T201" s="38" t="str">
        <f t="shared" si="63"/>
        <v>OK</v>
      </c>
      <c r="U201" s="38" t="str">
        <f t="shared" si="64"/>
        <v>OK</v>
      </c>
      <c r="V201" s="34">
        <f t="shared" si="65"/>
        <v>0</v>
      </c>
    </row>
    <row r="202" spans="1:22" ht="26.1" customHeight="1" x14ac:dyDescent="0.2">
      <c r="A202" s="17" t="s">
        <v>552</v>
      </c>
      <c r="B202" s="17"/>
      <c r="C202" s="17"/>
      <c r="D202" s="17" t="s">
        <v>553</v>
      </c>
      <c r="E202" s="17"/>
      <c r="F202" s="18"/>
      <c r="G202" s="17"/>
      <c r="H202" s="19">
        <v>975.16</v>
      </c>
      <c r="I202" s="30" t="str">
        <f t="shared" si="53"/>
        <v xml:space="preserve"> 14.2 </v>
      </c>
      <c r="J202" s="31" t="str">
        <f t="shared" si="54"/>
        <v/>
      </c>
      <c r="K202" s="31" t="str">
        <f t="shared" si="55"/>
        <v/>
      </c>
      <c r="L202" s="31" t="str">
        <f t="shared" si="56"/>
        <v>PINTURA NO TETO</v>
      </c>
      <c r="M202" s="31" t="str">
        <f t="shared" si="57"/>
        <v/>
      </c>
      <c r="N202" s="31" t="str">
        <f t="shared" si="58"/>
        <v/>
      </c>
      <c r="O202" s="53"/>
      <c r="P202" s="54" t="str">
        <f t="shared" si="59"/>
        <v/>
      </c>
      <c r="Q202" s="32" t="str">
        <f t="shared" si="60"/>
        <v>OK</v>
      </c>
      <c r="R202" s="33" t="str">
        <f t="shared" si="61"/>
        <v>OK</v>
      </c>
      <c r="S202" s="33" t="str">
        <f t="shared" si="62"/>
        <v>OK</v>
      </c>
      <c r="T202" s="33" t="str">
        <f t="shared" si="63"/>
        <v>OK</v>
      </c>
      <c r="U202" s="33" t="str">
        <f t="shared" si="64"/>
        <v>ERRO</v>
      </c>
      <c r="V202" s="34" t="str">
        <f t="shared" si="65"/>
        <v>-</v>
      </c>
    </row>
    <row r="203" spans="1:22" ht="26.1" customHeight="1" x14ac:dyDescent="0.2">
      <c r="A203" s="20" t="s">
        <v>554</v>
      </c>
      <c r="B203" s="21" t="s">
        <v>555</v>
      </c>
      <c r="C203" s="20" t="s">
        <v>44</v>
      </c>
      <c r="D203" s="20" t="s">
        <v>556</v>
      </c>
      <c r="E203" s="22" t="s">
        <v>46</v>
      </c>
      <c r="F203" s="21">
        <v>63.57</v>
      </c>
      <c r="G203" s="23">
        <v>15.34</v>
      </c>
      <c r="H203" s="23">
        <v>975.16</v>
      </c>
      <c r="I203" s="35" t="str">
        <f t="shared" si="53"/>
        <v xml:space="preserve"> 14.2.1 </v>
      </c>
      <c r="J203" s="36" t="str">
        <f t="shared" si="54"/>
        <v xml:space="preserve"> 88488 </v>
      </c>
      <c r="K203" s="36" t="str">
        <f t="shared" si="55"/>
        <v>SINAPI</v>
      </c>
      <c r="L203" s="36" t="str">
        <f t="shared" si="56"/>
        <v>PINTURA LÁTEX ACRÍLICA PREMIUM, APLICAÇÃO MANUAL EM TETO, DUAS DEMÃOS. AF_04/2023</v>
      </c>
      <c r="M203" s="36" t="str">
        <f t="shared" si="57"/>
        <v>m²</v>
      </c>
      <c r="N203" s="36">
        <f t="shared" si="58"/>
        <v>63.57</v>
      </c>
      <c r="O203" s="39"/>
      <c r="P203" s="55">
        <f t="shared" si="59"/>
        <v>0</v>
      </c>
      <c r="Q203" s="37" t="str">
        <f t="shared" si="60"/>
        <v>OK</v>
      </c>
      <c r="R203" s="38" t="str">
        <f t="shared" si="61"/>
        <v>OK</v>
      </c>
      <c r="S203" s="38" t="str">
        <f t="shared" si="62"/>
        <v>OK</v>
      </c>
      <c r="T203" s="38" t="str">
        <f t="shared" si="63"/>
        <v>OK</v>
      </c>
      <c r="U203" s="38" t="str">
        <f t="shared" si="64"/>
        <v>OK</v>
      </c>
      <c r="V203" s="16">
        <f t="shared" si="65"/>
        <v>0</v>
      </c>
    </row>
    <row r="204" spans="1:22" ht="26.1" customHeight="1" x14ac:dyDescent="0.2">
      <c r="A204" s="17" t="s">
        <v>557</v>
      </c>
      <c r="B204" s="17"/>
      <c r="C204" s="17"/>
      <c r="D204" s="17" t="s">
        <v>558</v>
      </c>
      <c r="E204" s="17"/>
      <c r="F204" s="18"/>
      <c r="G204" s="17"/>
      <c r="H204" s="19">
        <v>18.649999999999999</v>
      </c>
      <c r="I204" s="30" t="str">
        <f t="shared" si="53"/>
        <v xml:space="preserve"> 14.3 </v>
      </c>
      <c r="J204" s="31" t="str">
        <f t="shared" si="54"/>
        <v/>
      </c>
      <c r="K204" s="31" t="str">
        <f t="shared" si="55"/>
        <v/>
      </c>
      <c r="L204" s="31" t="str">
        <f t="shared" si="56"/>
        <v>PINTURA SOBRE SUPERFÍCIE METÁLICA</v>
      </c>
      <c r="M204" s="31" t="str">
        <f t="shared" si="57"/>
        <v/>
      </c>
      <c r="N204" s="31" t="str">
        <f t="shared" si="58"/>
        <v/>
      </c>
      <c r="O204" s="53"/>
      <c r="P204" s="54" t="str">
        <f t="shared" si="59"/>
        <v/>
      </c>
      <c r="Q204" s="32" t="str">
        <f t="shared" si="60"/>
        <v>OK</v>
      </c>
      <c r="R204" s="33" t="str">
        <f t="shared" si="61"/>
        <v>OK</v>
      </c>
      <c r="S204" s="33" t="str">
        <f t="shared" si="62"/>
        <v>OK</v>
      </c>
      <c r="T204" s="33" t="str">
        <f t="shared" si="63"/>
        <v>OK</v>
      </c>
      <c r="U204" s="33" t="str">
        <f t="shared" si="64"/>
        <v>ERRO</v>
      </c>
      <c r="V204" s="34" t="str">
        <f t="shared" si="65"/>
        <v>-</v>
      </c>
    </row>
    <row r="205" spans="1:22" ht="26.1" customHeight="1" x14ac:dyDescent="0.2">
      <c r="A205" s="20" t="s">
        <v>559</v>
      </c>
      <c r="B205" s="21" t="s">
        <v>560</v>
      </c>
      <c r="C205" s="20" t="s">
        <v>44</v>
      </c>
      <c r="D205" s="20" t="s">
        <v>561</v>
      </c>
      <c r="E205" s="22" t="s">
        <v>46</v>
      </c>
      <c r="F205" s="21">
        <v>0.26</v>
      </c>
      <c r="G205" s="23">
        <v>10.9</v>
      </c>
      <c r="H205" s="23">
        <v>2.83</v>
      </c>
      <c r="I205" s="35" t="str">
        <f t="shared" si="14"/>
        <v xml:space="preserve"> 14.3.1 </v>
      </c>
      <c r="J205" s="36" t="str">
        <f t="shared" si="15"/>
        <v xml:space="preserve"> 100717 </v>
      </c>
      <c r="K205" s="36" t="str">
        <f t="shared" si="16"/>
        <v>SINAPI</v>
      </c>
      <c r="L205" s="36" t="str">
        <f t="shared" si="17"/>
        <v>LIXAMENTO MANUAL EM SUPERFÍCIES METÁLICAS EM OBRA. AF_01/2020</v>
      </c>
      <c r="M205" s="36" t="str">
        <f t="shared" si="18"/>
        <v>m²</v>
      </c>
      <c r="N205" s="36">
        <f t="shared" si="19"/>
        <v>0.26</v>
      </c>
      <c r="O205" s="39"/>
      <c r="P205" s="55">
        <f t="shared" si="20"/>
        <v>0</v>
      </c>
      <c r="Q205" s="37" t="str">
        <f t="shared" si="21"/>
        <v>OK</v>
      </c>
      <c r="R205" s="38" t="str">
        <f t="shared" si="22"/>
        <v>OK</v>
      </c>
      <c r="S205" s="38" t="str">
        <f t="shared" si="23"/>
        <v>OK</v>
      </c>
      <c r="T205" s="38" t="str">
        <f t="shared" si="24"/>
        <v>OK</v>
      </c>
      <c r="U205" s="38" t="str">
        <f t="shared" si="25"/>
        <v>OK</v>
      </c>
      <c r="V205" s="16">
        <f t="shared" si="26"/>
        <v>0</v>
      </c>
    </row>
    <row r="206" spans="1:22" ht="26.1" customHeight="1" x14ac:dyDescent="0.2">
      <c r="A206" s="20" t="s">
        <v>562</v>
      </c>
      <c r="B206" s="21" t="s">
        <v>563</v>
      </c>
      <c r="C206" s="20" t="s">
        <v>44</v>
      </c>
      <c r="D206" s="20" t="s">
        <v>564</v>
      </c>
      <c r="E206" s="22" t="s">
        <v>46</v>
      </c>
      <c r="F206" s="21">
        <v>0.26</v>
      </c>
      <c r="G206" s="23">
        <v>27.82</v>
      </c>
      <c r="H206" s="23">
        <v>7.23</v>
      </c>
      <c r="I206" s="35" t="str">
        <f t="shared" si="14"/>
        <v xml:space="preserve"> 14.3.2 </v>
      </c>
      <c r="J206" s="36" t="str">
        <f t="shared" si="15"/>
        <v xml:space="preserve"> 100722 </v>
      </c>
      <c r="K206" s="36" t="str">
        <f t="shared" si="16"/>
        <v>SINAPI</v>
      </c>
      <c r="L206" s="36" t="str">
        <f t="shared" si="17"/>
        <v>PINTURA COM TINTA ALQUÍDICA DE FUNDO (TIPO ZARCÃO) APLICADA A ROLO OU PINCEL SOBRE SUPERFÍCIES METÁLICAS (EXCETO PERFIL) EXECUTADO EM OBRA (POR DEMÃO). AF_01/2020</v>
      </c>
      <c r="M206" s="36" t="str">
        <f t="shared" si="18"/>
        <v>m²</v>
      </c>
      <c r="N206" s="36">
        <f t="shared" si="19"/>
        <v>0.26</v>
      </c>
      <c r="O206" s="39"/>
      <c r="P206" s="55">
        <f t="shared" si="20"/>
        <v>0</v>
      </c>
      <c r="Q206" s="37" t="str">
        <f t="shared" si="21"/>
        <v>OK</v>
      </c>
      <c r="R206" s="38" t="str">
        <f t="shared" si="22"/>
        <v>OK</v>
      </c>
      <c r="S206" s="38" t="str">
        <f t="shared" si="23"/>
        <v>OK</v>
      </c>
      <c r="T206" s="38" t="str">
        <f t="shared" si="24"/>
        <v>OK</v>
      </c>
      <c r="U206" s="38" t="str">
        <f t="shared" si="25"/>
        <v>OK</v>
      </c>
      <c r="V206" s="16">
        <f t="shared" si="26"/>
        <v>0</v>
      </c>
    </row>
    <row r="207" spans="1:22" ht="26.1" customHeight="1" x14ac:dyDescent="0.2">
      <c r="A207" s="20" t="s">
        <v>565</v>
      </c>
      <c r="B207" s="21" t="s">
        <v>566</v>
      </c>
      <c r="C207" s="20" t="s">
        <v>44</v>
      </c>
      <c r="D207" s="20" t="s">
        <v>567</v>
      </c>
      <c r="E207" s="22" t="s">
        <v>46</v>
      </c>
      <c r="F207" s="21">
        <v>0.26</v>
      </c>
      <c r="G207" s="23">
        <v>33.04</v>
      </c>
      <c r="H207" s="23">
        <v>8.59</v>
      </c>
      <c r="I207" s="35" t="str">
        <f t="shared" si="14"/>
        <v xml:space="preserve"> 14.3.3 </v>
      </c>
      <c r="J207" s="36" t="str">
        <f t="shared" si="15"/>
        <v xml:space="preserve"> 100754 </v>
      </c>
      <c r="K207" s="36" t="str">
        <f t="shared" si="16"/>
        <v>SINAPI</v>
      </c>
      <c r="L207" s="36" t="str">
        <f t="shared" si="17"/>
        <v>PINTURA COM TINTA ACRÍLICA DE ACABAMENTO APLICADA A ROLO OU PINCEL SOBRE SUPERFÍCIES METÁLICAS (EXCETO PERFIL) EXECUTADO EM OBRA (02 DEMÃOS). AF_01/2020</v>
      </c>
      <c r="M207" s="36" t="str">
        <f t="shared" si="18"/>
        <v>m²</v>
      </c>
      <c r="N207" s="36">
        <f t="shared" si="19"/>
        <v>0.26</v>
      </c>
      <c r="O207" s="39"/>
      <c r="P207" s="55">
        <f t="shared" si="20"/>
        <v>0</v>
      </c>
      <c r="Q207" s="37" t="str">
        <f t="shared" si="21"/>
        <v>OK</v>
      </c>
      <c r="R207" s="38" t="str">
        <f t="shared" si="22"/>
        <v>OK</v>
      </c>
      <c r="S207" s="38" t="str">
        <f t="shared" si="23"/>
        <v>OK</v>
      </c>
      <c r="T207" s="38" t="str">
        <f t="shared" si="24"/>
        <v>OK</v>
      </c>
      <c r="U207" s="38" t="str">
        <f t="shared" si="25"/>
        <v>OK</v>
      </c>
      <c r="V207" s="16">
        <f t="shared" si="26"/>
        <v>0</v>
      </c>
    </row>
    <row r="208" spans="1:22" ht="18.75" customHeight="1" x14ac:dyDescent="0.2">
      <c r="A208" s="17" t="s">
        <v>568</v>
      </c>
      <c r="B208" s="17"/>
      <c r="C208" s="17"/>
      <c r="D208" s="17" t="s">
        <v>569</v>
      </c>
      <c r="E208" s="17"/>
      <c r="F208" s="18"/>
      <c r="G208" s="17"/>
      <c r="H208" s="19">
        <v>350.93</v>
      </c>
      <c r="I208" s="30" t="str">
        <f t="shared" si="14"/>
        <v xml:space="preserve"> 15 </v>
      </c>
      <c r="J208" s="31" t="str">
        <f t="shared" si="15"/>
        <v/>
      </c>
      <c r="K208" s="31" t="str">
        <f t="shared" si="16"/>
        <v/>
      </c>
      <c r="L208" s="31" t="str">
        <f t="shared" si="17"/>
        <v>COBERTURA</v>
      </c>
      <c r="M208" s="31" t="str">
        <f t="shared" si="18"/>
        <v/>
      </c>
      <c r="N208" s="31" t="str">
        <f t="shared" si="19"/>
        <v/>
      </c>
      <c r="O208" s="53"/>
      <c r="P208" s="54" t="str">
        <f t="shared" si="20"/>
        <v/>
      </c>
      <c r="Q208" s="32" t="str">
        <f t="shared" si="21"/>
        <v>OK</v>
      </c>
      <c r="R208" s="33" t="str">
        <f t="shared" si="22"/>
        <v>OK</v>
      </c>
      <c r="S208" s="33" t="str">
        <f t="shared" si="23"/>
        <v>OK</v>
      </c>
      <c r="T208" s="33" t="str">
        <f t="shared" si="24"/>
        <v>OK</v>
      </c>
      <c r="U208" s="33" t="str">
        <f t="shared" si="25"/>
        <v>ERRO</v>
      </c>
      <c r="V208" s="34" t="str">
        <f t="shared" si="26"/>
        <v>-</v>
      </c>
    </row>
    <row r="209" spans="1:28" ht="15.75" customHeight="1" x14ac:dyDescent="0.2">
      <c r="A209" s="17" t="s">
        <v>570</v>
      </c>
      <c r="B209" s="17"/>
      <c r="C209" s="17"/>
      <c r="D209" s="17" t="s">
        <v>571</v>
      </c>
      <c r="E209" s="17"/>
      <c r="F209" s="18"/>
      <c r="G209" s="17"/>
      <c r="H209" s="19">
        <v>350.93</v>
      </c>
      <c r="I209" s="30" t="str">
        <f t="shared" si="14"/>
        <v xml:space="preserve"> 15.1 </v>
      </c>
      <c r="J209" s="31" t="str">
        <f t="shared" si="15"/>
        <v/>
      </c>
      <c r="K209" s="31" t="str">
        <f t="shared" si="16"/>
        <v/>
      </c>
      <c r="L209" s="31" t="str">
        <f t="shared" si="17"/>
        <v>CALHAS E RUFOS</v>
      </c>
      <c r="M209" s="31" t="str">
        <f t="shared" si="18"/>
        <v/>
      </c>
      <c r="N209" s="31" t="str">
        <f t="shared" si="19"/>
        <v/>
      </c>
      <c r="O209" s="53"/>
      <c r="P209" s="54" t="str">
        <f t="shared" si="20"/>
        <v/>
      </c>
      <c r="Q209" s="32" t="str">
        <f t="shared" si="21"/>
        <v>OK</v>
      </c>
      <c r="R209" s="33" t="str">
        <f t="shared" si="22"/>
        <v>OK</v>
      </c>
      <c r="S209" s="33" t="str">
        <f t="shared" si="23"/>
        <v>OK</v>
      </c>
      <c r="T209" s="33" t="str">
        <f t="shared" si="24"/>
        <v>OK</v>
      </c>
      <c r="U209" s="33" t="str">
        <f t="shared" si="25"/>
        <v>ERRO</v>
      </c>
      <c r="V209" s="34" t="str">
        <f t="shared" si="26"/>
        <v>-</v>
      </c>
    </row>
    <row r="210" spans="1:28" ht="26.1" customHeight="1" x14ac:dyDescent="0.2">
      <c r="A210" s="20" t="s">
        <v>572</v>
      </c>
      <c r="B210" s="21" t="s">
        <v>573</v>
      </c>
      <c r="C210" s="20" t="s">
        <v>44</v>
      </c>
      <c r="D210" s="20" t="s">
        <v>574</v>
      </c>
      <c r="E210" s="22" t="s">
        <v>78</v>
      </c>
      <c r="F210" s="21">
        <v>5.91</v>
      </c>
      <c r="G210" s="23">
        <v>59.38</v>
      </c>
      <c r="H210" s="23">
        <v>350.93</v>
      </c>
      <c r="I210" s="35" t="str">
        <f t="shared" si="14"/>
        <v xml:space="preserve"> 15.1.1 </v>
      </c>
      <c r="J210" s="36" t="str">
        <f t="shared" si="15"/>
        <v xml:space="preserve"> 101979 </v>
      </c>
      <c r="K210" s="36" t="str">
        <f t="shared" si="16"/>
        <v>SINAPI</v>
      </c>
      <c r="L210" s="36" t="str">
        <f t="shared" si="17"/>
        <v>CHAPIM (RUFO CAPA) EM AÇO GALVANIZADO, CORTE 33. AF_11/2020</v>
      </c>
      <c r="M210" s="36" t="str">
        <f t="shared" si="18"/>
        <v>M</v>
      </c>
      <c r="N210" s="36">
        <f t="shared" si="19"/>
        <v>5.91</v>
      </c>
      <c r="O210" s="39"/>
      <c r="P210" s="55">
        <f t="shared" si="20"/>
        <v>0</v>
      </c>
      <c r="Q210" s="37" t="str">
        <f t="shared" si="21"/>
        <v>OK</v>
      </c>
      <c r="R210" s="38" t="str">
        <f t="shared" si="22"/>
        <v>OK</v>
      </c>
      <c r="S210" s="38" t="str">
        <f t="shared" si="23"/>
        <v>OK</v>
      </c>
      <c r="T210" s="38" t="str">
        <f t="shared" si="24"/>
        <v>OK</v>
      </c>
      <c r="U210" s="38" t="str">
        <f t="shared" si="25"/>
        <v>OK</v>
      </c>
      <c r="V210" s="16">
        <f t="shared" si="26"/>
        <v>0</v>
      </c>
    </row>
    <row r="211" spans="1:28" ht="14.25" customHeight="1" x14ac:dyDescent="0.2">
      <c r="A211" s="17" t="s">
        <v>575</v>
      </c>
      <c r="B211" s="17"/>
      <c r="C211" s="17"/>
      <c r="D211" s="17" t="s">
        <v>576</v>
      </c>
      <c r="E211" s="17"/>
      <c r="F211" s="18"/>
      <c r="G211" s="17"/>
      <c r="H211" s="19">
        <v>99.7</v>
      </c>
      <c r="I211" s="30" t="str">
        <f t="shared" si="14"/>
        <v xml:space="preserve"> 16 </v>
      </c>
      <c r="J211" s="31" t="str">
        <f t="shared" si="15"/>
        <v/>
      </c>
      <c r="K211" s="31" t="str">
        <f t="shared" si="16"/>
        <v/>
      </c>
      <c r="L211" s="31" t="str">
        <f t="shared" si="17"/>
        <v>FACHADA</v>
      </c>
      <c r="M211" s="31" t="str">
        <f t="shared" si="18"/>
        <v/>
      </c>
      <c r="N211" s="31" t="str">
        <f t="shared" si="19"/>
        <v/>
      </c>
      <c r="O211" s="53"/>
      <c r="P211" s="54" t="str">
        <f t="shared" si="20"/>
        <v/>
      </c>
      <c r="Q211" s="32" t="str">
        <f t="shared" si="21"/>
        <v>OK</v>
      </c>
      <c r="R211" s="33" t="str">
        <f t="shared" si="22"/>
        <v>OK</v>
      </c>
      <c r="S211" s="33" t="str">
        <f t="shared" si="23"/>
        <v>OK</v>
      </c>
      <c r="T211" s="33" t="str">
        <f t="shared" si="24"/>
        <v>OK</v>
      </c>
      <c r="U211" s="33" t="str">
        <f t="shared" si="25"/>
        <v>ERRO</v>
      </c>
      <c r="V211" s="34" t="str">
        <f t="shared" si="26"/>
        <v>-</v>
      </c>
    </row>
    <row r="212" spans="1:28" ht="17.25" customHeight="1" x14ac:dyDescent="0.2">
      <c r="A212" s="17" t="s">
        <v>577</v>
      </c>
      <c r="B212" s="17"/>
      <c r="C212" s="17"/>
      <c r="D212" s="17" t="s">
        <v>578</v>
      </c>
      <c r="E212" s="17"/>
      <c r="F212" s="18"/>
      <c r="G212" s="17"/>
      <c r="H212" s="19">
        <v>99.7</v>
      </c>
      <c r="I212" s="30" t="str">
        <f t="shared" si="14"/>
        <v xml:space="preserve"> 16.1 </v>
      </c>
      <c r="J212" s="31" t="str">
        <f t="shared" si="15"/>
        <v/>
      </c>
      <c r="K212" s="31" t="str">
        <f t="shared" si="16"/>
        <v/>
      </c>
      <c r="L212" s="31" t="str">
        <f t="shared" si="17"/>
        <v>PEITORIL</v>
      </c>
      <c r="M212" s="31" t="str">
        <f t="shared" si="18"/>
        <v/>
      </c>
      <c r="N212" s="31" t="str">
        <f t="shared" si="19"/>
        <v/>
      </c>
      <c r="O212" s="53"/>
      <c r="P212" s="54" t="str">
        <f t="shared" si="20"/>
        <v/>
      </c>
      <c r="Q212" s="32" t="str">
        <f t="shared" si="21"/>
        <v>OK</v>
      </c>
      <c r="R212" s="33" t="str">
        <f t="shared" si="22"/>
        <v>OK</v>
      </c>
      <c r="S212" s="33" t="str">
        <f t="shared" si="23"/>
        <v>OK</v>
      </c>
      <c r="T212" s="33" t="str">
        <f t="shared" si="24"/>
        <v>OK</v>
      </c>
      <c r="U212" s="33" t="str">
        <f t="shared" si="25"/>
        <v>ERRO</v>
      </c>
      <c r="V212" s="34" t="str">
        <f t="shared" si="26"/>
        <v>-</v>
      </c>
    </row>
    <row r="213" spans="1:28" ht="26.1" customHeight="1" x14ac:dyDescent="0.2">
      <c r="A213" s="20" t="s">
        <v>579</v>
      </c>
      <c r="B213" s="21" t="s">
        <v>580</v>
      </c>
      <c r="C213" s="20" t="s">
        <v>118</v>
      </c>
      <c r="D213" s="20" t="s">
        <v>581</v>
      </c>
      <c r="E213" s="22" t="s">
        <v>78</v>
      </c>
      <c r="F213" s="21">
        <v>0.8</v>
      </c>
      <c r="G213" s="23">
        <v>124.63</v>
      </c>
      <c r="H213" s="23">
        <v>99.7</v>
      </c>
      <c r="I213" s="35" t="str">
        <f t="shared" si="14"/>
        <v xml:space="preserve"> 16.1.1 </v>
      </c>
      <c r="J213" s="36" t="str">
        <f t="shared" si="15"/>
        <v xml:space="preserve"> 130119 </v>
      </c>
      <c r="K213" s="36" t="str">
        <f t="shared" si="16"/>
        <v>SBC</v>
      </c>
      <c r="L213" s="36" t="str">
        <f t="shared" si="17"/>
        <v>PEITORIL GRANITO CINZA ANDORINHA 25 x 3cm</v>
      </c>
      <c r="M213" s="36" t="str">
        <f t="shared" si="18"/>
        <v>M</v>
      </c>
      <c r="N213" s="36">
        <f t="shared" si="19"/>
        <v>0.8</v>
      </c>
      <c r="O213" s="39"/>
      <c r="P213" s="55">
        <f t="shared" si="20"/>
        <v>0</v>
      </c>
      <c r="Q213" s="37" t="str">
        <f t="shared" si="21"/>
        <v>OK</v>
      </c>
      <c r="R213" s="38" t="str">
        <f t="shared" si="22"/>
        <v>OK</v>
      </c>
      <c r="S213" s="38" t="str">
        <f t="shared" si="23"/>
        <v>OK</v>
      </c>
      <c r="T213" s="38" t="str">
        <f t="shared" si="24"/>
        <v>OK</v>
      </c>
      <c r="U213" s="38" t="str">
        <f t="shared" si="25"/>
        <v>OK</v>
      </c>
      <c r="V213" s="16">
        <f t="shared" si="26"/>
        <v>0</v>
      </c>
    </row>
    <row r="214" spans="1:28" ht="14.25" customHeight="1" x14ac:dyDescent="0.2">
      <c r="A214" s="17" t="s">
        <v>582</v>
      </c>
      <c r="B214" s="17"/>
      <c r="C214" s="17"/>
      <c r="D214" s="17" t="s">
        <v>583</v>
      </c>
      <c r="E214" s="17"/>
      <c r="F214" s="18"/>
      <c r="G214" s="17"/>
      <c r="H214" s="19">
        <v>6357</v>
      </c>
      <c r="I214" s="30" t="str">
        <f t="shared" si="14"/>
        <v xml:space="preserve"> 17 </v>
      </c>
      <c r="J214" s="31" t="str">
        <f t="shared" si="15"/>
        <v/>
      </c>
      <c r="K214" s="31" t="str">
        <f t="shared" si="16"/>
        <v/>
      </c>
      <c r="L214" s="31" t="str">
        <f t="shared" si="17"/>
        <v>LIMPEZA FINAL</v>
      </c>
      <c r="M214" s="31" t="str">
        <f t="shared" si="18"/>
        <v/>
      </c>
      <c r="N214" s="31" t="str">
        <f t="shared" si="19"/>
        <v/>
      </c>
      <c r="O214" s="53"/>
      <c r="P214" s="54" t="str">
        <f t="shared" si="20"/>
        <v/>
      </c>
      <c r="Q214" s="32" t="str">
        <f t="shared" si="21"/>
        <v>OK</v>
      </c>
      <c r="R214" s="33" t="str">
        <f t="shared" si="22"/>
        <v>OK</v>
      </c>
      <c r="S214" s="33" t="str">
        <f t="shared" si="23"/>
        <v>OK</v>
      </c>
      <c r="T214" s="33" t="str">
        <f t="shared" si="24"/>
        <v>OK</v>
      </c>
      <c r="U214" s="33" t="str">
        <f t="shared" si="25"/>
        <v>ERRO</v>
      </c>
      <c r="V214" s="34" t="str">
        <f t="shared" si="26"/>
        <v>-</v>
      </c>
    </row>
    <row r="215" spans="1:28" ht="26.1" customHeight="1" x14ac:dyDescent="0.2">
      <c r="A215" s="25" t="s">
        <v>584</v>
      </c>
      <c r="B215" s="26">
        <v>210023</v>
      </c>
      <c r="C215" s="25" t="s">
        <v>118</v>
      </c>
      <c r="D215" s="25" t="s">
        <v>585</v>
      </c>
      <c r="E215" s="27" t="s">
        <v>46</v>
      </c>
      <c r="F215" s="26">
        <v>150</v>
      </c>
      <c r="G215" s="28">
        <v>42.38</v>
      </c>
      <c r="H215" s="29">
        <v>6357</v>
      </c>
      <c r="I215" s="35" t="str">
        <f t="shared" si="14"/>
        <v xml:space="preserve"> 17.1 </v>
      </c>
      <c r="J215" s="36">
        <f t="shared" si="15"/>
        <v>210023</v>
      </c>
      <c r="K215" s="36" t="str">
        <f t="shared" si="16"/>
        <v>SBC</v>
      </c>
      <c r="L215" s="36" t="str">
        <f t="shared" si="17"/>
        <v>LIMPEZA FINAL DE OBRAS</v>
      </c>
      <c r="M215" s="36" t="str">
        <f t="shared" si="18"/>
        <v>m²</v>
      </c>
      <c r="N215" s="36">
        <f t="shared" si="19"/>
        <v>150</v>
      </c>
      <c r="O215" s="39"/>
      <c r="P215" s="55">
        <f t="shared" si="20"/>
        <v>0</v>
      </c>
      <c r="Q215" s="37" t="str">
        <f t="shared" si="21"/>
        <v>OK</v>
      </c>
      <c r="R215" s="38" t="str">
        <f t="shared" si="22"/>
        <v>OK</v>
      </c>
      <c r="S215" s="38" t="str">
        <f t="shared" si="23"/>
        <v>OK</v>
      </c>
      <c r="T215" s="38" t="str">
        <f t="shared" si="24"/>
        <v>OK</v>
      </c>
      <c r="U215" s="38" t="str">
        <f t="shared" si="25"/>
        <v>OK</v>
      </c>
      <c r="V215" s="16">
        <f t="shared" si="26"/>
        <v>0</v>
      </c>
    </row>
    <row r="216" spans="1:28" x14ac:dyDescent="0.2">
      <c r="G216" s="24"/>
      <c r="H216" s="24"/>
      <c r="I216" s="5"/>
      <c r="J216" s="5"/>
      <c r="K216" s="5"/>
      <c r="L216" s="5"/>
      <c r="M216" s="5"/>
      <c r="N216" s="5"/>
      <c r="V216" s="3"/>
    </row>
    <row r="217" spans="1:28" x14ac:dyDescent="0.2">
      <c r="F217" s="56" t="s">
        <v>586</v>
      </c>
      <c r="G217" s="77">
        <v>213934.2</v>
      </c>
      <c r="H217" s="78"/>
      <c r="I217" s="1"/>
      <c r="J217" s="1"/>
      <c r="K217" s="1"/>
      <c r="L217" s="1"/>
      <c r="M217" s="1"/>
      <c r="N217" s="42" t="s">
        <v>586</v>
      </c>
      <c r="O217" s="76">
        <f>SUM(P8:P215)</f>
        <v>0</v>
      </c>
      <c r="P217" s="76"/>
      <c r="W217" s="1"/>
      <c r="X217" s="1"/>
      <c r="Y217" s="1"/>
      <c r="Z217" s="1"/>
      <c r="AA217" s="1"/>
      <c r="AB217" s="1"/>
    </row>
    <row r="218" spans="1:28" x14ac:dyDescent="0.2">
      <c r="F218" s="57"/>
      <c r="G218" s="57"/>
      <c r="H218" s="57"/>
    </row>
    <row r="219" spans="1:28" ht="39.950000000000003" customHeight="1" x14ac:dyDescent="0.2">
      <c r="F219" s="6"/>
      <c r="G219" s="6"/>
      <c r="H219" s="7"/>
      <c r="I219" s="72" t="s">
        <v>587</v>
      </c>
      <c r="J219" s="73"/>
      <c r="K219" s="73"/>
      <c r="L219" s="73"/>
      <c r="M219" s="74"/>
      <c r="N219" s="79" t="s">
        <v>588</v>
      </c>
      <c r="O219" s="81" t="str">
        <f>IF(O217=0,"",G217-O217)</f>
        <v/>
      </c>
      <c r="P219" s="82"/>
    </row>
    <row r="220" spans="1:28" ht="50.1" customHeight="1" x14ac:dyDescent="0.2">
      <c r="I220" s="72" t="s">
        <v>589</v>
      </c>
      <c r="J220" s="73"/>
      <c r="K220" s="73"/>
      <c r="L220" s="73"/>
      <c r="M220" s="74"/>
      <c r="N220" s="80"/>
      <c r="O220" s="83"/>
      <c r="P220" s="84"/>
    </row>
    <row r="221" spans="1:28" ht="65.25" customHeight="1" x14ac:dyDescent="0.25">
      <c r="I221" s="75" t="s">
        <v>590</v>
      </c>
      <c r="J221" s="75"/>
      <c r="K221" s="75"/>
      <c r="L221" s="75"/>
      <c r="M221" s="75"/>
      <c r="N221" s="14"/>
      <c r="O221" s="14"/>
      <c r="P221" s="14"/>
    </row>
  </sheetData>
  <autoFilter ref="A7:V70" xr:uid="{00000000-0001-0000-0000-000000000000}"/>
  <mergeCells count="13">
    <mergeCell ref="A6:H6"/>
    <mergeCell ref="I219:M219"/>
    <mergeCell ref="I220:M220"/>
    <mergeCell ref="I221:M221"/>
    <mergeCell ref="O217:P217"/>
    <mergeCell ref="G217:H217"/>
    <mergeCell ref="N219:N220"/>
    <mergeCell ref="O219:P220"/>
    <mergeCell ref="M1:N1"/>
    <mergeCell ref="I6:P6"/>
    <mergeCell ref="Q6:V6"/>
    <mergeCell ref="I2:P2"/>
    <mergeCell ref="I3:P3"/>
  </mergeCells>
  <conditionalFormatting sqref="V8:V215">
    <cfRule type="cellIs" dxfId="0" priority="1" operator="lessThan">
      <formula>0.75</formula>
    </cfRule>
  </conditionalFormatting>
  <pageMargins left="0.51181102362204722" right="0.51181102362204722" top="0.98425196850393704" bottom="0.98425196850393704" header="0.51181102362204722" footer="0.51181102362204722"/>
  <pageSetup paperSize="9" scale="88" fitToHeight="0" orientation="landscape" r:id="rId1"/>
  <headerFooter>
    <oddHeader xml:space="preserve">&amp;L &amp;C </oddHeader>
    <oddFooter xml:space="preserve">&amp;L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Orçamento Sintético</vt:lpstr>
      <vt:lpstr>'Orçamento Sintético'!Area_de_impressao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axlsx</dc:creator>
  <cp:keywords/>
  <dc:description/>
  <cp:lastModifiedBy>Camila Barbosa de Souza</cp:lastModifiedBy>
  <cp:revision>0</cp:revision>
  <cp:lastPrinted>2023-06-28T14:03:45Z</cp:lastPrinted>
  <dcterms:created xsi:type="dcterms:W3CDTF">2023-05-18T18:58:55Z</dcterms:created>
  <dcterms:modified xsi:type="dcterms:W3CDTF">2023-06-28T14:06:36Z</dcterms:modified>
  <cp:category/>
  <cp:contentStatus/>
</cp:coreProperties>
</file>