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PE 0248.2023 - Cortina de Veludo 100% algodão - Sesc Tupinambás e Uberaba\01 - Fase Interna\09 - Edital &amp; Anexos\"/>
    </mc:Choice>
  </mc:AlternateContent>
  <xr:revisionPtr revIDLastSave="0" documentId="13_ncr:1_{723A5E03-9A93-48A4-8C56-1B4908BD54BE}" xr6:coauthVersionLast="47" xr6:coauthVersionMax="47" xr10:uidLastSave="{00000000-0000-0000-0000-000000000000}"/>
  <bookViews>
    <workbookView xWindow="-120" yWindow="-120" windowWidth="29040" windowHeight="15840" xr2:uid="{E5B04C1B-259F-4193-84ED-510FDAB42E8F}"/>
  </bookViews>
  <sheets>
    <sheet name="QTD" sheetId="3" r:id="rId1"/>
  </sheets>
  <definedNames>
    <definedName name="_xlnm._FilterDatabase" localSheetId="0" hidden="1">QTD!$B$6:$U$10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5" i="3" l="1"/>
  <c r="O16" i="3"/>
  <c r="O17" i="3"/>
  <c r="O19" i="3"/>
  <c r="O18" i="3"/>
  <c r="T8" i="3"/>
  <c r="T7" i="3"/>
  <c r="O7" i="3"/>
  <c r="O8" i="3"/>
  <c r="T20" i="3"/>
  <c r="P20" i="3"/>
  <c r="O20" i="3"/>
  <c r="Q20" i="3" s="1"/>
  <c r="U20" i="3" s="1"/>
  <c r="I20" i="3"/>
  <c r="T19" i="3"/>
  <c r="P19" i="3"/>
  <c r="I19" i="3"/>
  <c r="T18" i="3"/>
  <c r="P18" i="3"/>
  <c r="I18" i="3"/>
  <c r="P17" i="3"/>
  <c r="I17" i="3"/>
  <c r="T16" i="3"/>
  <c r="P16" i="3"/>
  <c r="Q16" i="3"/>
  <c r="I16" i="3"/>
  <c r="T15" i="3"/>
  <c r="P15" i="3"/>
  <c r="I15" i="3"/>
  <c r="Q15" i="3" l="1"/>
  <c r="U15" i="3" s="1"/>
  <c r="Q17" i="3"/>
  <c r="U17" i="3" s="1"/>
  <c r="Q19" i="3"/>
  <c r="U19" i="3" s="1"/>
  <c r="U16" i="3"/>
  <c r="Q18" i="3"/>
  <c r="U18" i="3" s="1"/>
  <c r="U21" i="3" l="1"/>
  <c r="P7" i="3" l="1"/>
  <c r="P8" i="3"/>
  <c r="I8" i="3"/>
  <c r="I7" i="3"/>
  <c r="Q8" i="3" l="1"/>
  <c r="U8" i="3" s="1"/>
  <c r="Q7" i="3"/>
  <c r="U7" i="3" s="1"/>
  <c r="U9" i="3" l="1"/>
</calcChain>
</file>

<file path=xl/sharedStrings.xml><?xml version="1.0" encoding="utf-8"?>
<sst xmlns="http://schemas.openxmlformats.org/spreadsheetml/2006/main" count="135" uniqueCount="47">
  <si>
    <t>JANELAS</t>
  </si>
  <si>
    <t>DIMENSÕES JANELA</t>
  </si>
  <si>
    <t>TIPO</t>
  </si>
  <si>
    <t>INSTALAÇÃO</t>
  </si>
  <si>
    <t>ENROLAMENTO</t>
  </si>
  <si>
    <t>QUANTIDADES</t>
  </si>
  <si>
    <t>Nº TOTAL PAINEIS (UN)</t>
  </si>
  <si>
    <t>ÁREA TOTAL (m²)</t>
  </si>
  <si>
    <t>AMBIENTE</t>
  </si>
  <si>
    <t>IDENTIFICAÇÃO JANELA</t>
  </si>
  <si>
    <t>Nº JANELAS (UN)</t>
  </si>
  <si>
    <t>L (cm)</t>
  </si>
  <si>
    <t>H (cm)</t>
  </si>
  <si>
    <t>PEITORIL (cm)</t>
  </si>
  <si>
    <t>H VERGA (cm)</t>
  </si>
  <si>
    <t>ÁREA (m²)</t>
  </si>
  <si>
    <t>DESCRIÇÃO</t>
  </si>
  <si>
    <t>ÁREA UNIT. (m²)</t>
  </si>
  <si>
    <t>MÓDULO / JANELA (UN)</t>
  </si>
  <si>
    <t>TOTAL MÓD. (UN)</t>
  </si>
  <si>
    <t>TOTAIS</t>
  </si>
  <si>
    <t xml:space="preserve">LOCAL INSTALAÇÃO </t>
  </si>
  <si>
    <t>Teto</t>
  </si>
  <si>
    <t xml:space="preserve">COMANDO </t>
  </si>
  <si>
    <t>COR</t>
  </si>
  <si>
    <t>Cortina Veludo 100% algodão</t>
  </si>
  <si>
    <t>Preto ou vermelho</t>
  </si>
  <si>
    <t>NA</t>
  </si>
  <si>
    <t>Vara cênica existente</t>
  </si>
  <si>
    <t>VÃO DA CORTINA</t>
  </si>
  <si>
    <t>A definir</t>
  </si>
  <si>
    <t>OBSERVAÇÃO</t>
  </si>
  <si>
    <t>Tecido com fartura de 3x a largura do vão / acionamento manual</t>
  </si>
  <si>
    <t>AUDITÓRIO</t>
  </si>
  <si>
    <t>JANELAS LATERAIS</t>
  </si>
  <si>
    <t xml:space="preserve">AUDITÓRIO </t>
  </si>
  <si>
    <t xml:space="preserve">PALCO </t>
  </si>
  <si>
    <t>ANFITEATRO</t>
  </si>
  <si>
    <t xml:space="preserve">ENTRADA PRINCIPAL </t>
  </si>
  <si>
    <t xml:space="preserve">JANELAS LATERAL DIREITA </t>
  </si>
  <si>
    <t>SAÍDA DE EMERGÊNCIA</t>
  </si>
  <si>
    <t xml:space="preserve">CORTINA PRINCIPAL DO PALCO </t>
  </si>
  <si>
    <t xml:space="preserve">FRANJA' (BANDÔ) CORTINA PRINCIPAL </t>
  </si>
  <si>
    <t xml:space="preserve">COXIAS </t>
  </si>
  <si>
    <t>LOTE I - TUPINAMBÁS</t>
  </si>
  <si>
    <t>LOTE II - UBERABA</t>
  </si>
  <si>
    <t>ANEXO IV - LEVANTAMENTO CORTINAS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</si>
</sst>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"/>
  </numFmts>
  <fonts count="8" x14ac:knownFonts="1">
    <font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2" borderId="0" xfId="0" applyFont="1" applyFill="1"/>
    <xf numFmtId="2" fontId="1" fillId="2" borderId="0" xfId="0" applyNumberFormat="1" applyFont="1" applyFill="1"/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2" fillId="3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3" fillId="2" borderId="0" xfId="0" applyFont="1" applyFill="1"/>
    <xf numFmtId="2" fontId="3" fillId="2" borderId="0" xfId="0" applyNumberFormat="1" applyFont="1" applyFill="1"/>
    <xf numFmtId="2" fontId="2" fillId="3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5" fillId="5" borderId="7" xfId="0" applyFont="1" applyFill="1" applyBorder="1" applyAlignment="1">
      <alignment horizontal="left" vertical="center" wrapText="1"/>
    </xf>
    <xf numFmtId="1" fontId="5" fillId="5" borderId="6" xfId="0" applyNumberFormat="1" applyFont="1" applyFill="1" applyBorder="1" applyAlignment="1">
      <alignment horizontal="center" vertical="center"/>
    </xf>
    <xf numFmtId="2" fontId="5" fillId="5" borderId="8" xfId="0" applyNumberFormat="1" applyFont="1" applyFill="1" applyBorder="1" applyAlignment="1">
      <alignment horizontal="center" vertical="center"/>
    </xf>
    <xf numFmtId="2" fontId="5" fillId="5" borderId="8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44" fontId="5" fillId="0" borderId="11" xfId="0" applyNumberFormat="1" applyFont="1" applyBorder="1" applyAlignment="1">
      <alignment horizontal="center" vertical="center" wrapText="1"/>
    </xf>
    <xf numFmtId="2" fontId="5" fillId="5" borderId="6" xfId="0" applyNumberFormat="1" applyFont="1" applyFill="1" applyBorder="1" applyAlignment="1">
      <alignment horizontal="center" vertical="center"/>
    </xf>
    <xf numFmtId="44" fontId="5" fillId="2" borderId="11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2" fontId="4" fillId="2" borderId="0" xfId="0" applyNumberFormat="1" applyFont="1" applyFill="1" applyAlignment="1">
      <alignment horizontal="center" vertical="center" wrapText="1"/>
    </xf>
    <xf numFmtId="2" fontId="5" fillId="5" borderId="6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" fontId="5" fillId="5" borderId="8" xfId="0" applyNumberFormat="1" applyFont="1" applyFill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20" xfId="0" applyNumberFormat="1" applyFont="1" applyBorder="1" applyAlignment="1">
      <alignment horizontal="center" vertical="center" wrapText="1"/>
    </xf>
    <xf numFmtId="2" fontId="4" fillId="4" borderId="21" xfId="0" applyNumberFormat="1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44" fontId="5" fillId="0" borderId="8" xfId="0" applyNumberFormat="1" applyFont="1" applyBorder="1" applyAlignment="1">
      <alignment horizontal="center" vertical="center" wrapText="1"/>
    </xf>
    <xf numFmtId="44" fontId="5" fillId="2" borderId="8" xfId="0" applyNumberFormat="1" applyFont="1" applyFill="1" applyBorder="1" applyAlignment="1">
      <alignment horizontal="center" vertical="center" wrapText="1"/>
    </xf>
    <xf numFmtId="0" fontId="5" fillId="5" borderId="7" xfId="0" quotePrefix="1" applyFont="1" applyFill="1" applyBorder="1" applyAlignment="1">
      <alignment horizontal="left" vertical="center" wrapText="1"/>
    </xf>
    <xf numFmtId="2" fontId="2" fillId="6" borderId="5" xfId="0" applyNumberFormat="1" applyFont="1" applyFill="1" applyBorder="1" applyAlignment="1">
      <alignment horizontal="center" vertical="center" wrapText="1"/>
    </xf>
    <xf numFmtId="2" fontId="3" fillId="6" borderId="13" xfId="0" applyNumberFormat="1" applyFont="1" applyFill="1" applyBorder="1" applyAlignment="1">
      <alignment horizontal="center" vertical="center" wrapText="1"/>
    </xf>
    <xf numFmtId="2" fontId="3" fillId="6" borderId="6" xfId="0" applyNumberFormat="1" applyFont="1" applyFill="1" applyBorder="1" applyAlignment="1">
      <alignment horizontal="center" vertical="center" wrapText="1"/>
    </xf>
    <xf numFmtId="2" fontId="4" fillId="6" borderId="22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left" vertical="center"/>
    </xf>
    <xf numFmtId="0" fontId="4" fillId="4" borderId="10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4" fillId="5" borderId="17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2" fontId="2" fillId="3" borderId="28" xfId="0" applyNumberFormat="1" applyFont="1" applyFill="1" applyBorder="1" applyAlignment="1">
      <alignment horizontal="center" vertical="center" wrapText="1"/>
    </xf>
    <xf numFmtId="2" fontId="2" fillId="3" borderId="19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36418</xdr:colOff>
      <xdr:row>26</xdr:row>
      <xdr:rowOff>114300</xdr:rowOff>
    </xdr:from>
    <xdr:to>
      <xdr:col>6</xdr:col>
      <xdr:colOff>511548</xdr:colOff>
      <xdr:row>47</xdr:row>
      <xdr:rowOff>97683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8C4933E-CB28-452F-0B09-F92FB3F4FB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6018" y="5038725"/>
          <a:ext cx="4342280" cy="31837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8FD99-57C4-4D91-8EE6-B2F0EAE257DE}">
  <sheetPr>
    <pageSetUpPr fitToPage="1"/>
  </sheetPr>
  <dimension ref="B1:V21"/>
  <sheetViews>
    <sheetView tabSelected="1" zoomScaleNormal="100" workbookViewId="0">
      <selection activeCell="Z12" sqref="Z12:AI18"/>
    </sheetView>
  </sheetViews>
  <sheetFormatPr defaultColWidth="9.140625" defaultRowHeight="12" x14ac:dyDescent="0.2"/>
  <cols>
    <col min="1" max="1" width="9.140625" style="8"/>
    <col min="2" max="2" width="18.140625" style="12" bestFit="1" customWidth="1"/>
    <col min="3" max="3" width="17.7109375" style="8" customWidth="1"/>
    <col min="4" max="4" width="9.7109375" style="8" customWidth="1"/>
    <col min="5" max="5" width="6.5703125" style="8" bestFit="1" customWidth="1"/>
    <col min="6" max="6" width="5.85546875" style="8" bestFit="1" customWidth="1"/>
    <col min="7" max="7" width="9" style="8" customWidth="1"/>
    <col min="8" max="8" width="8.42578125" style="8" customWidth="1"/>
    <col min="9" max="9" width="8.42578125" style="9" bestFit="1" customWidth="1"/>
    <col min="10" max="10" width="18.42578125" style="9" bestFit="1" customWidth="1"/>
    <col min="11" max="11" width="12.5703125" style="9" customWidth="1"/>
    <col min="12" max="12" width="10.42578125" style="9" hidden="1" customWidth="1"/>
    <col min="13" max="13" width="12.28515625" style="9" hidden="1" customWidth="1"/>
    <col min="14" max="14" width="10.140625" style="9" customWidth="1"/>
    <col min="15" max="15" width="10" style="8" bestFit="1" customWidth="1"/>
    <col min="16" max="16" width="6.42578125" style="8" bestFit="1" customWidth="1"/>
    <col min="17" max="17" width="13.140625" style="8" bestFit="1" customWidth="1"/>
    <col min="18" max="18" width="8.85546875" style="8" bestFit="1" customWidth="1"/>
    <col min="19" max="20" width="10.140625" style="8" bestFit="1" customWidth="1"/>
    <col min="21" max="21" width="9.5703125" style="8" customWidth="1"/>
    <col min="22" max="22" width="34.5703125" style="8" customWidth="1"/>
    <col min="23" max="24" width="9.140625" style="8"/>
    <col min="25" max="25" width="11.85546875" style="8" bestFit="1" customWidth="1"/>
    <col min="26" max="26" width="18" style="8" bestFit="1" customWidth="1"/>
    <col min="27" max="27" width="0" style="8" hidden="1" customWidth="1"/>
    <col min="28" max="28" width="11.85546875" style="8" bestFit="1" customWidth="1"/>
    <col min="29" max="29" width="8.42578125" style="8" bestFit="1" customWidth="1"/>
    <col min="30" max="30" width="6.42578125" style="8" bestFit="1" customWidth="1"/>
    <col min="31" max="31" width="8.28515625" style="8" bestFit="1" customWidth="1"/>
    <col min="32" max="32" width="10.7109375" style="8" bestFit="1" customWidth="1"/>
    <col min="33" max="34" width="0" style="8" hidden="1" customWidth="1"/>
    <col min="35" max="16384" width="9.140625" style="8"/>
  </cols>
  <sheetData>
    <row r="1" spans="2:22" ht="12.75" thickBot="1" x14ac:dyDescent="0.25"/>
    <row r="2" spans="2:22" ht="15.75" thickBot="1" x14ac:dyDescent="0.3">
      <c r="B2" s="49" t="s">
        <v>46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1"/>
    </row>
    <row r="3" spans="2:22" s="1" customFormat="1" ht="12.75" thickBot="1" x14ac:dyDescent="0.25">
      <c r="B3" s="11"/>
      <c r="I3" s="2"/>
      <c r="J3" s="2"/>
      <c r="K3" s="2"/>
      <c r="L3" s="2"/>
      <c r="M3" s="2"/>
      <c r="N3" s="2"/>
    </row>
    <row r="4" spans="2:22" ht="15.75" thickBot="1" x14ac:dyDescent="0.3">
      <c r="B4" s="59" t="s">
        <v>44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1"/>
    </row>
    <row r="5" spans="2:22" ht="12.75" customHeight="1" thickBot="1" x14ac:dyDescent="0.25">
      <c r="B5" s="38" t="s">
        <v>0</v>
      </c>
      <c r="C5" s="39" t="s">
        <v>0</v>
      </c>
      <c r="D5" s="40"/>
      <c r="E5" s="52" t="s">
        <v>1</v>
      </c>
      <c r="F5" s="53"/>
      <c r="G5" s="53"/>
      <c r="H5" s="53"/>
      <c r="I5" s="53"/>
      <c r="J5" s="52" t="s">
        <v>2</v>
      </c>
      <c r="K5" s="53"/>
      <c r="L5" s="53"/>
      <c r="M5" s="53"/>
      <c r="N5" s="62"/>
      <c r="O5" s="54" t="s">
        <v>29</v>
      </c>
      <c r="P5" s="54"/>
      <c r="Q5" s="54"/>
      <c r="R5" s="41"/>
      <c r="S5" s="54" t="s">
        <v>5</v>
      </c>
      <c r="T5" s="54" t="s">
        <v>6</v>
      </c>
      <c r="U5" s="55" t="s">
        <v>7</v>
      </c>
      <c r="V5" s="63" t="s">
        <v>31</v>
      </c>
    </row>
    <row r="6" spans="2:22" ht="24.75" thickBot="1" x14ac:dyDescent="0.25">
      <c r="B6" s="3" t="s">
        <v>8</v>
      </c>
      <c r="C6" s="3" t="s">
        <v>9</v>
      </c>
      <c r="D6" s="4" t="s">
        <v>10</v>
      </c>
      <c r="E6" s="5" t="s">
        <v>11</v>
      </c>
      <c r="F6" s="5" t="s">
        <v>12</v>
      </c>
      <c r="G6" s="10" t="s">
        <v>13</v>
      </c>
      <c r="H6" s="10" t="s">
        <v>14</v>
      </c>
      <c r="I6" s="6" t="s">
        <v>15</v>
      </c>
      <c r="J6" s="4" t="s">
        <v>16</v>
      </c>
      <c r="K6" s="33" t="s">
        <v>24</v>
      </c>
      <c r="L6" s="33" t="s">
        <v>3</v>
      </c>
      <c r="M6" s="33" t="s">
        <v>4</v>
      </c>
      <c r="N6" s="33" t="s">
        <v>21</v>
      </c>
      <c r="O6" s="4" t="s">
        <v>11</v>
      </c>
      <c r="P6" s="4" t="s">
        <v>12</v>
      </c>
      <c r="Q6" s="5" t="s">
        <v>17</v>
      </c>
      <c r="R6" s="5" t="s">
        <v>23</v>
      </c>
      <c r="S6" s="4" t="s">
        <v>18</v>
      </c>
      <c r="T6" s="4" t="s">
        <v>19</v>
      </c>
      <c r="U6" s="45" t="s">
        <v>7</v>
      </c>
      <c r="V6" s="64"/>
    </row>
    <row r="7" spans="2:22" ht="24" x14ac:dyDescent="0.2">
      <c r="B7" s="13" t="s">
        <v>33</v>
      </c>
      <c r="C7" s="13" t="s">
        <v>34</v>
      </c>
      <c r="D7" s="14">
        <v>1</v>
      </c>
      <c r="E7" s="20">
        <v>1184</v>
      </c>
      <c r="F7" s="16">
        <v>350</v>
      </c>
      <c r="G7" s="31">
        <v>0</v>
      </c>
      <c r="H7" s="31">
        <v>0</v>
      </c>
      <c r="I7" s="7">
        <f>ROUND(E7/100*F7/100,2)</f>
        <v>41.44</v>
      </c>
      <c r="J7" s="19" t="s">
        <v>25</v>
      </c>
      <c r="K7" s="21" t="s">
        <v>26</v>
      </c>
      <c r="L7" s="21" t="s">
        <v>27</v>
      </c>
      <c r="M7" s="19" t="s">
        <v>27</v>
      </c>
      <c r="N7" s="19" t="s">
        <v>22</v>
      </c>
      <c r="O7" s="22">
        <f>(E7)/2</f>
        <v>592</v>
      </c>
      <c r="P7" s="18">
        <f>F7</f>
        <v>350</v>
      </c>
      <c r="Q7" s="23">
        <f t="shared" ref="Q7:Q8" si="0">ROUND(O7/100*P7/100,2)</f>
        <v>20.72</v>
      </c>
      <c r="R7" s="23" t="s">
        <v>30</v>
      </c>
      <c r="S7" s="24">
        <v>2</v>
      </c>
      <c r="T7" s="25">
        <f>D7*S7</f>
        <v>2</v>
      </c>
      <c r="U7" s="46">
        <f t="shared" ref="U7:U8" si="1">Q7*T7</f>
        <v>41.44</v>
      </c>
      <c r="V7" s="36" t="s">
        <v>32</v>
      </c>
    </row>
    <row r="8" spans="2:22" ht="24" x14ac:dyDescent="0.2">
      <c r="B8" s="13" t="s">
        <v>35</v>
      </c>
      <c r="C8" s="13" t="s">
        <v>36</v>
      </c>
      <c r="D8" s="14">
        <v>1</v>
      </c>
      <c r="E8" s="20">
        <v>660</v>
      </c>
      <c r="F8" s="16">
        <v>260</v>
      </c>
      <c r="G8" s="31">
        <v>0</v>
      </c>
      <c r="H8" s="31">
        <v>0</v>
      </c>
      <c r="I8" s="7">
        <f t="shared" ref="I8" si="2">ROUND(E8/100*F8/100,2)</f>
        <v>17.16</v>
      </c>
      <c r="J8" s="19" t="s">
        <v>25</v>
      </c>
      <c r="K8" s="21" t="s">
        <v>26</v>
      </c>
      <c r="L8" s="21" t="s">
        <v>27</v>
      </c>
      <c r="M8" s="19" t="s">
        <v>27</v>
      </c>
      <c r="N8" s="19" t="s">
        <v>22</v>
      </c>
      <c r="O8" s="22">
        <f>(E8+144)/2</f>
        <v>402</v>
      </c>
      <c r="P8" s="18">
        <f>F8+20</f>
        <v>280</v>
      </c>
      <c r="Q8" s="17">
        <f t="shared" si="0"/>
        <v>11.26</v>
      </c>
      <c r="R8" s="35" t="s">
        <v>30</v>
      </c>
      <c r="S8" s="32">
        <v>2</v>
      </c>
      <c r="T8" s="25">
        <f>D8*S8</f>
        <v>2</v>
      </c>
      <c r="U8" s="47">
        <f t="shared" si="1"/>
        <v>22.52</v>
      </c>
      <c r="V8" s="36" t="s">
        <v>32</v>
      </c>
    </row>
    <row r="9" spans="2:22" ht="15.75" thickBot="1" x14ac:dyDescent="0.25">
      <c r="B9" s="56" t="s">
        <v>20</v>
      </c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8"/>
      <c r="U9" s="48">
        <f>SUM(U7:U8)</f>
        <v>63.959999999999994</v>
      </c>
      <c r="V9" s="37"/>
    </row>
    <row r="10" spans="2:22" ht="15" x14ac:dyDescent="0.2">
      <c r="B10" s="65"/>
      <c r="C10" s="65"/>
      <c r="D10" s="65"/>
      <c r="E10" s="65"/>
      <c r="F10" s="65"/>
      <c r="G10" s="65"/>
      <c r="H10" s="65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30"/>
      <c r="V10" s="30"/>
    </row>
    <row r="11" spans="2:22" ht="12.75" thickBot="1" x14ac:dyDescent="0.25"/>
    <row r="12" spans="2:22" ht="15.75" thickBot="1" x14ac:dyDescent="0.3">
      <c r="B12" s="59" t="s">
        <v>45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1"/>
    </row>
    <row r="13" spans="2:22" ht="12" customHeight="1" thickBot="1" x14ac:dyDescent="0.25">
      <c r="B13" s="38" t="s">
        <v>0</v>
      </c>
      <c r="C13" s="39" t="s">
        <v>0</v>
      </c>
      <c r="D13" s="40"/>
      <c r="E13" s="52" t="s">
        <v>1</v>
      </c>
      <c r="F13" s="53"/>
      <c r="G13" s="53"/>
      <c r="H13" s="53"/>
      <c r="I13" s="53"/>
      <c r="J13" s="52" t="s">
        <v>2</v>
      </c>
      <c r="K13" s="53"/>
      <c r="L13" s="53"/>
      <c r="M13" s="53"/>
      <c r="N13" s="62"/>
      <c r="O13" s="54" t="s">
        <v>29</v>
      </c>
      <c r="P13" s="54"/>
      <c r="Q13" s="54"/>
      <c r="R13" s="41"/>
      <c r="S13" s="54" t="s">
        <v>5</v>
      </c>
      <c r="T13" s="54" t="s">
        <v>6</v>
      </c>
      <c r="U13" s="55" t="s">
        <v>7</v>
      </c>
      <c r="V13" s="63" t="s">
        <v>31</v>
      </c>
    </row>
    <row r="14" spans="2:22" ht="24.95" customHeight="1" thickBot="1" x14ac:dyDescent="0.25">
      <c r="B14" s="3" t="s">
        <v>8</v>
      </c>
      <c r="C14" s="3" t="s">
        <v>9</v>
      </c>
      <c r="D14" s="4" t="s">
        <v>10</v>
      </c>
      <c r="E14" s="5" t="s">
        <v>11</v>
      </c>
      <c r="F14" s="5" t="s">
        <v>12</v>
      </c>
      <c r="G14" s="10" t="s">
        <v>13</v>
      </c>
      <c r="H14" s="10" t="s">
        <v>14</v>
      </c>
      <c r="I14" s="6" t="s">
        <v>15</v>
      </c>
      <c r="J14" s="4" t="s">
        <v>16</v>
      </c>
      <c r="K14" s="33" t="s">
        <v>24</v>
      </c>
      <c r="L14" s="33" t="s">
        <v>3</v>
      </c>
      <c r="M14" s="33" t="s">
        <v>4</v>
      </c>
      <c r="N14" s="33" t="s">
        <v>21</v>
      </c>
      <c r="O14" s="4" t="s">
        <v>11</v>
      </c>
      <c r="P14" s="4" t="s">
        <v>12</v>
      </c>
      <c r="Q14" s="5" t="s">
        <v>17</v>
      </c>
      <c r="R14" s="5" t="s">
        <v>23</v>
      </c>
      <c r="S14" s="4" t="s">
        <v>18</v>
      </c>
      <c r="T14" s="4" t="s">
        <v>19</v>
      </c>
      <c r="U14" s="45" t="s">
        <v>7</v>
      </c>
      <c r="V14" s="64"/>
    </row>
    <row r="15" spans="2:22" ht="24.95" customHeight="1" x14ac:dyDescent="0.2">
      <c r="B15" s="13" t="s">
        <v>37</v>
      </c>
      <c r="C15" s="13" t="s">
        <v>38</v>
      </c>
      <c r="D15" s="14">
        <v>1</v>
      </c>
      <c r="E15" s="20">
        <v>325</v>
      </c>
      <c r="F15" s="16">
        <v>240</v>
      </c>
      <c r="G15" s="31">
        <v>0</v>
      </c>
      <c r="H15" s="31">
        <v>215</v>
      </c>
      <c r="I15" s="7">
        <f>ROUND(E15/100*F15/100,2)</f>
        <v>7.8</v>
      </c>
      <c r="J15" s="19" t="s">
        <v>25</v>
      </c>
      <c r="K15" s="21" t="s">
        <v>26</v>
      </c>
      <c r="L15" s="21" t="s">
        <v>27</v>
      </c>
      <c r="M15" s="19" t="s">
        <v>27</v>
      </c>
      <c r="N15" s="19" t="s">
        <v>22</v>
      </c>
      <c r="O15" s="22">
        <f>E15/2</f>
        <v>162.5</v>
      </c>
      <c r="P15" s="18">
        <f>F15+20</f>
        <v>260</v>
      </c>
      <c r="Q15" s="23">
        <f t="shared" ref="Q15:Q20" si="3">ROUND(O15/100*P15/100,2)</f>
        <v>4.2300000000000004</v>
      </c>
      <c r="R15" s="23" t="s">
        <v>30</v>
      </c>
      <c r="S15" s="24">
        <v>2</v>
      </c>
      <c r="T15" s="25">
        <f t="shared" ref="T15:T20" si="4">D15*S15</f>
        <v>2</v>
      </c>
      <c r="U15" s="46">
        <f t="shared" ref="U15:U20" si="5">Q15*T15</f>
        <v>8.4600000000000009</v>
      </c>
      <c r="V15" s="36" t="s">
        <v>32</v>
      </c>
    </row>
    <row r="16" spans="2:22" ht="24.95" customHeight="1" x14ac:dyDescent="0.2">
      <c r="B16" s="13" t="s">
        <v>37</v>
      </c>
      <c r="C16" s="13" t="s">
        <v>39</v>
      </c>
      <c r="D16" s="14">
        <v>6</v>
      </c>
      <c r="E16" s="20">
        <v>250</v>
      </c>
      <c r="F16" s="16">
        <v>150</v>
      </c>
      <c r="G16" s="31">
        <v>183</v>
      </c>
      <c r="H16" s="31">
        <v>70</v>
      </c>
      <c r="I16" s="7">
        <f t="shared" ref="I16:I20" si="6">ROUND(E16/100*F16/100,2)</f>
        <v>3.75</v>
      </c>
      <c r="J16" s="19" t="s">
        <v>25</v>
      </c>
      <c r="K16" s="21" t="s">
        <v>26</v>
      </c>
      <c r="L16" s="21" t="s">
        <v>27</v>
      </c>
      <c r="M16" s="19" t="s">
        <v>27</v>
      </c>
      <c r="N16" s="19" t="s">
        <v>22</v>
      </c>
      <c r="O16" s="22">
        <f>E16</f>
        <v>250</v>
      </c>
      <c r="P16" s="18">
        <f>F16+20</f>
        <v>170</v>
      </c>
      <c r="Q16" s="17">
        <f t="shared" si="3"/>
        <v>4.25</v>
      </c>
      <c r="R16" s="35" t="s">
        <v>30</v>
      </c>
      <c r="S16" s="32">
        <v>1</v>
      </c>
      <c r="T16" s="32">
        <f t="shared" si="4"/>
        <v>6</v>
      </c>
      <c r="U16" s="47">
        <f t="shared" si="5"/>
        <v>25.5</v>
      </c>
      <c r="V16" s="36" t="s">
        <v>32</v>
      </c>
    </row>
    <row r="17" spans="2:22" ht="24.95" customHeight="1" x14ac:dyDescent="0.2">
      <c r="B17" s="13" t="s">
        <v>37</v>
      </c>
      <c r="C17" s="13" t="s">
        <v>40</v>
      </c>
      <c r="D17" s="34">
        <v>1</v>
      </c>
      <c r="E17" s="15">
        <v>270</v>
      </c>
      <c r="F17" s="16">
        <v>220</v>
      </c>
      <c r="G17" s="31">
        <v>0</v>
      </c>
      <c r="H17" s="31">
        <v>184</v>
      </c>
      <c r="I17" s="7">
        <f t="shared" si="6"/>
        <v>5.94</v>
      </c>
      <c r="J17" s="19" t="s">
        <v>25</v>
      </c>
      <c r="K17" s="21" t="s">
        <v>26</v>
      </c>
      <c r="L17" s="21" t="s">
        <v>27</v>
      </c>
      <c r="M17" s="19" t="s">
        <v>27</v>
      </c>
      <c r="N17" s="19" t="s">
        <v>22</v>
      </c>
      <c r="O17" s="22">
        <f>E17/2</f>
        <v>135</v>
      </c>
      <c r="P17" s="18">
        <f>F17+20</f>
        <v>240</v>
      </c>
      <c r="Q17" s="17">
        <f t="shared" si="3"/>
        <v>3.24</v>
      </c>
      <c r="R17" s="35" t="s">
        <v>30</v>
      </c>
      <c r="S17" s="32">
        <v>2</v>
      </c>
      <c r="T17" s="32">
        <v>2</v>
      </c>
      <c r="U17" s="47">
        <f t="shared" si="5"/>
        <v>6.48</v>
      </c>
      <c r="V17" s="36" t="s">
        <v>32</v>
      </c>
    </row>
    <row r="18" spans="2:22" ht="24.95" customHeight="1" x14ac:dyDescent="0.2">
      <c r="B18" s="13" t="s">
        <v>37</v>
      </c>
      <c r="C18" s="13" t="s">
        <v>41</v>
      </c>
      <c r="D18" s="34">
        <v>1</v>
      </c>
      <c r="E18" s="15">
        <v>1200</v>
      </c>
      <c r="F18" s="16">
        <v>282</v>
      </c>
      <c r="G18" s="31">
        <v>0</v>
      </c>
      <c r="H18" s="31">
        <v>0</v>
      </c>
      <c r="I18" s="7">
        <f t="shared" si="6"/>
        <v>33.840000000000003</v>
      </c>
      <c r="J18" s="19" t="s">
        <v>25</v>
      </c>
      <c r="K18" s="21" t="s">
        <v>26</v>
      </c>
      <c r="L18" s="21" t="s">
        <v>27</v>
      </c>
      <c r="M18" s="19" t="s">
        <v>27</v>
      </c>
      <c r="N18" s="19" t="s">
        <v>22</v>
      </c>
      <c r="O18" s="22">
        <f>E18/2</f>
        <v>600</v>
      </c>
      <c r="P18" s="18">
        <f>F18+20</f>
        <v>302</v>
      </c>
      <c r="Q18" s="17">
        <f t="shared" si="3"/>
        <v>18.12</v>
      </c>
      <c r="R18" s="35" t="s">
        <v>30</v>
      </c>
      <c r="S18" s="32">
        <v>2</v>
      </c>
      <c r="T18" s="32">
        <f t="shared" si="4"/>
        <v>2</v>
      </c>
      <c r="U18" s="47">
        <f t="shared" si="5"/>
        <v>36.24</v>
      </c>
      <c r="V18" s="36" t="s">
        <v>32</v>
      </c>
    </row>
    <row r="19" spans="2:22" ht="24.95" customHeight="1" x14ac:dyDescent="0.2">
      <c r="B19" s="13" t="s">
        <v>37</v>
      </c>
      <c r="C19" s="44" t="s">
        <v>42</v>
      </c>
      <c r="D19" s="34">
        <v>1</v>
      </c>
      <c r="E19" s="15">
        <v>1200</v>
      </c>
      <c r="F19" s="16">
        <v>130</v>
      </c>
      <c r="G19" s="31">
        <v>0</v>
      </c>
      <c r="H19" s="31">
        <v>0</v>
      </c>
      <c r="I19" s="7">
        <f t="shared" si="6"/>
        <v>15.6</v>
      </c>
      <c r="J19" s="19" t="s">
        <v>25</v>
      </c>
      <c r="K19" s="21" t="s">
        <v>26</v>
      </c>
      <c r="L19" s="21" t="s">
        <v>27</v>
      </c>
      <c r="M19" s="19" t="s">
        <v>27</v>
      </c>
      <c r="N19" s="19" t="s">
        <v>22</v>
      </c>
      <c r="O19" s="22">
        <f>E19/2</f>
        <v>600</v>
      </c>
      <c r="P19" s="18">
        <f>F19+20</f>
        <v>150</v>
      </c>
      <c r="Q19" s="17">
        <f t="shared" si="3"/>
        <v>9</v>
      </c>
      <c r="R19" s="35" t="s">
        <v>30</v>
      </c>
      <c r="S19" s="28">
        <v>2</v>
      </c>
      <c r="T19" s="28">
        <f t="shared" si="4"/>
        <v>2</v>
      </c>
      <c r="U19" s="47">
        <f t="shared" si="5"/>
        <v>18</v>
      </c>
      <c r="V19" s="36" t="s">
        <v>32</v>
      </c>
    </row>
    <row r="20" spans="2:22" ht="24.95" customHeight="1" x14ac:dyDescent="0.2">
      <c r="B20" s="13" t="s">
        <v>37</v>
      </c>
      <c r="C20" s="13" t="s">
        <v>43</v>
      </c>
      <c r="D20" s="34">
        <v>2</v>
      </c>
      <c r="E20" s="15">
        <v>120</v>
      </c>
      <c r="F20" s="16">
        <v>308</v>
      </c>
      <c r="G20" s="31">
        <v>0</v>
      </c>
      <c r="H20" s="31">
        <v>0</v>
      </c>
      <c r="I20" s="7">
        <f t="shared" si="6"/>
        <v>3.7</v>
      </c>
      <c r="J20" s="42" t="s">
        <v>25</v>
      </c>
      <c r="K20" s="43" t="s">
        <v>26</v>
      </c>
      <c r="L20" s="43" t="s">
        <v>27</v>
      </c>
      <c r="M20" s="42" t="s">
        <v>27</v>
      </c>
      <c r="N20" s="42" t="s">
        <v>28</v>
      </c>
      <c r="O20" s="22">
        <f t="shared" ref="O20" si="7">E20</f>
        <v>120</v>
      </c>
      <c r="P20" s="18">
        <f>F20</f>
        <v>308</v>
      </c>
      <c r="Q20" s="17">
        <f t="shared" si="3"/>
        <v>3.7</v>
      </c>
      <c r="R20" s="35" t="s">
        <v>30</v>
      </c>
      <c r="S20" s="26">
        <v>1</v>
      </c>
      <c r="T20" s="27">
        <f t="shared" si="4"/>
        <v>2</v>
      </c>
      <c r="U20" s="47">
        <f t="shared" si="5"/>
        <v>7.4</v>
      </c>
      <c r="V20" s="36" t="s">
        <v>32</v>
      </c>
    </row>
    <row r="21" spans="2:22" ht="15.75" thickBot="1" x14ac:dyDescent="0.25">
      <c r="B21" s="56" t="s">
        <v>20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8"/>
      <c r="U21" s="48">
        <f>SUM(U15:U20)</f>
        <v>102.08000000000001</v>
      </c>
      <c r="V21" s="37"/>
    </row>
  </sheetData>
  <mergeCells count="16">
    <mergeCell ref="B2:V2"/>
    <mergeCell ref="E5:I5"/>
    <mergeCell ref="O5:Q5"/>
    <mergeCell ref="S5:U5"/>
    <mergeCell ref="B21:T21"/>
    <mergeCell ref="B12:V12"/>
    <mergeCell ref="E13:I13"/>
    <mergeCell ref="J13:N13"/>
    <mergeCell ref="O13:Q13"/>
    <mergeCell ref="S13:U13"/>
    <mergeCell ref="V13:V14"/>
    <mergeCell ref="B9:T9"/>
    <mergeCell ref="B10:H10"/>
    <mergeCell ref="J5:N5"/>
    <mergeCell ref="B4:V4"/>
    <mergeCell ref="V5:V6"/>
  </mergeCells>
  <phoneticPr fontId="7" type="noConversion"/>
  <dataValidations count="6">
    <dataValidation type="list" allowBlank="1" showInputMessage="1" showErrorMessage="1" sqref="K7:K8 K15:K20" xr:uid="{5843CD93-D5C3-4D46-8959-5B384D10A8E3}">
      <formula1>$AF$12:$AF$16</formula1>
    </dataValidation>
    <dataValidation type="list" allowBlank="1" showInputMessage="1" showErrorMessage="1" sqref="M7:M8 M15:M20" xr:uid="{5593541A-CF92-471C-819E-D5A2D3311C57}">
      <formula1>$AC$12:$AC$17</formula1>
    </dataValidation>
    <dataValidation type="list" allowBlank="1" showInputMessage="1" showErrorMessage="1" sqref="J7:J8 J15:J20" xr:uid="{EED75B88-CA22-464C-B98E-364B9CD29CFE}">
      <formula1>$Z$12:$Z$20</formula1>
    </dataValidation>
    <dataValidation type="list" allowBlank="1" showInputMessage="1" showErrorMessage="1" sqref="L7:L8 L15:L20" xr:uid="{8F9B4772-5A21-4A95-8A5A-A186E4A8E2F6}">
      <formula1>$AB$12:$AB$20</formula1>
    </dataValidation>
    <dataValidation type="list" allowBlank="1" showInputMessage="1" showErrorMessage="1" sqref="N7:N8 N15:N20" xr:uid="{FC6E9AA8-19F4-4E9B-897B-DEB326864D40}">
      <formula1>$AD$12:$AD$20</formula1>
    </dataValidation>
    <dataValidation type="list" allowBlank="1" showInputMessage="1" showErrorMessage="1" sqref="R7:R8 R15:R20" xr:uid="{79D7279F-668F-4986-AD35-B35891BE2ABC}">
      <formula1>$AE$12:$AE$20</formula1>
    </dataValidation>
  </dataValidations>
  <pageMargins left="0.51181102362204722" right="0.51181102362204722" top="0.78740157480314965" bottom="0.78740157480314965" header="0.31496062992125984" footer="0.31496062992125984"/>
  <pageSetup paperSize="9" scale="4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QTD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Michelle Moura Teixeira</dc:creator>
  <cp:keywords/>
  <dc:description/>
  <cp:lastModifiedBy>Camila Barbosa de Souza</cp:lastModifiedBy>
  <cp:revision/>
  <cp:lastPrinted>2023-11-06T12:37:30Z</cp:lastPrinted>
  <dcterms:created xsi:type="dcterms:W3CDTF">2020-01-14T16:40:36Z</dcterms:created>
  <dcterms:modified xsi:type="dcterms:W3CDTF">2023-11-06T12:37:30Z</dcterms:modified>
  <cp:category/>
  <cp:contentStatus/>
</cp:coreProperties>
</file>