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CC 0024.2023 - AVCB Centro de Distribuição\01 - Fase Interna\09 - Edital &amp; Anexos\"/>
    </mc:Choice>
  </mc:AlternateContent>
  <xr:revisionPtr revIDLastSave="0" documentId="13_ncr:1_{3BFA8549-09E7-4ED4-8CB3-B4F3DC62A7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_FilterDatabase" localSheetId="0" hidden="1">'Orçamento Sintético'!$A$6:$H$6</definedName>
    <definedName name="_xlnm.Print_Titles" localSheetId="0">'[1]repeated header'!$4:$4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5" i="1" l="1"/>
  <c r="Q249" i="1"/>
  <c r="Q127" i="1"/>
  <c r="Q125" i="1"/>
  <c r="V9" i="1"/>
  <c r="Q32" i="1"/>
  <c r="Q31" i="1" s="1"/>
  <c r="Q10" i="1"/>
  <c r="Q264" i="1"/>
  <c r="Q263" i="1"/>
  <c r="Q262" i="1"/>
  <c r="Q261" i="1" s="1"/>
  <c r="Q260" i="1" s="1"/>
  <c r="Q259" i="1"/>
  <c r="Q258" i="1" s="1"/>
  <c r="Q257" i="1" s="1"/>
  <c r="Q256" i="1"/>
  <c r="Q255" i="1"/>
  <c r="Q254" i="1"/>
  <c r="Q253" i="1"/>
  <c r="Q252" i="1" s="1"/>
  <c r="Q251" i="1"/>
  <c r="Q250" i="1"/>
  <c r="Q248" i="1"/>
  <c r="Q247" i="1"/>
  <c r="Q245" i="1" s="1"/>
  <c r="Q246" i="1"/>
  <c r="Q244" i="1"/>
  <c r="Q243" i="1"/>
  <c r="Q242" i="1"/>
  <c r="Q241" i="1"/>
  <c r="Q240" i="1" s="1"/>
  <c r="Q239" i="1" s="1"/>
  <c r="Q238" i="1"/>
  <c r="Q237" i="1"/>
  <c r="Q236" i="1"/>
  <c r="X236" i="1" s="1"/>
  <c r="Q235" i="1"/>
  <c r="Q234" i="1"/>
  <c r="Q233" i="1"/>
  <c r="Q232" i="1"/>
  <c r="Q231" i="1"/>
  <c r="Q230" i="1"/>
  <c r="Q229" i="1"/>
  <c r="Q228" i="1"/>
  <c r="X228" i="1" s="1"/>
  <c r="Q227" i="1"/>
  <c r="Q226" i="1"/>
  <c r="Q225" i="1"/>
  <c r="Q224" i="1"/>
  <c r="Q223" i="1"/>
  <c r="Q222" i="1"/>
  <c r="Q221" i="1"/>
  <c r="Q220" i="1"/>
  <c r="X220" i="1" s="1"/>
  <c r="Q219" i="1"/>
  <c r="Q218" i="1"/>
  <c r="Q217" i="1"/>
  <c r="Q216" i="1"/>
  <c r="Q214" i="1" s="1"/>
  <c r="Q215" i="1"/>
  <c r="Q213" i="1"/>
  <c r="Q212" i="1"/>
  <c r="Q211" i="1" s="1"/>
  <c r="Q210" i="1"/>
  <c r="X210" i="1" s="1"/>
  <c r="Q209" i="1"/>
  <c r="Q208" i="1"/>
  <c r="Q207" i="1" s="1"/>
  <c r="Q206" i="1"/>
  <c r="Q205" i="1" s="1"/>
  <c r="Q204" i="1"/>
  <c r="Q203" i="1"/>
  <c r="Q202" i="1"/>
  <c r="Q201" i="1"/>
  <c r="Q200" i="1"/>
  <c r="X200" i="1" s="1"/>
  <c r="Q199" i="1"/>
  <c r="Q198" i="1"/>
  <c r="Q197" i="1"/>
  <c r="Q196" i="1"/>
  <c r="Q195" i="1"/>
  <c r="Q194" i="1"/>
  <c r="Q193" i="1"/>
  <c r="Q192" i="1"/>
  <c r="X192" i="1" s="1"/>
  <c r="Q191" i="1"/>
  <c r="Q190" i="1"/>
  <c r="Q189" i="1"/>
  <c r="Q188" i="1"/>
  <c r="Q185" i="1" s="1"/>
  <c r="Q187" i="1"/>
  <c r="Q186" i="1"/>
  <c r="Q184" i="1"/>
  <c r="Q183" i="1"/>
  <c r="Q182" i="1" s="1"/>
  <c r="Q180" i="1"/>
  <c r="Q179" i="1" s="1"/>
  <c r="Q178" i="1"/>
  <c r="Q177" i="1"/>
  <c r="Q176" i="1"/>
  <c r="Q172" i="1" s="1"/>
  <c r="Q175" i="1"/>
  <c r="Q174" i="1"/>
  <c r="Q173" i="1"/>
  <c r="Q171" i="1"/>
  <c r="W171" i="1" s="1"/>
  <c r="Q169" i="1"/>
  <c r="Q168" i="1"/>
  <c r="Q167" i="1"/>
  <c r="Q166" i="1"/>
  <c r="Q165" i="1"/>
  <c r="Q164" i="1"/>
  <c r="Q163" i="1"/>
  <c r="Q162" i="1"/>
  <c r="W162" i="1" s="1"/>
  <c r="Q161" i="1"/>
  <c r="Q160" i="1"/>
  <c r="Q159" i="1"/>
  <c r="Q158" i="1"/>
  <c r="Q157" i="1"/>
  <c r="Q156" i="1"/>
  <c r="Q155" i="1"/>
  <c r="Q154" i="1" s="1"/>
  <c r="Q153" i="1"/>
  <c r="W153" i="1" s="1"/>
  <c r="Q152" i="1"/>
  <c r="Q151" i="1"/>
  <c r="Q148" i="1"/>
  <c r="Q147" i="1"/>
  <c r="Q146" i="1"/>
  <c r="Q145" i="1" s="1"/>
  <c r="Q144" i="1"/>
  <c r="Q143" i="1" s="1"/>
  <c r="Q142" i="1"/>
  <c r="Q141" i="1"/>
  <c r="W141" i="1" s="1"/>
  <c r="Q139" i="1"/>
  <c r="Q138" i="1"/>
  <c r="Q137" i="1"/>
  <c r="Q136" i="1"/>
  <c r="Q135" i="1" s="1"/>
  <c r="Q134" i="1"/>
  <c r="Q133" i="1"/>
  <c r="Q132" i="1"/>
  <c r="Q131" i="1"/>
  <c r="W131" i="1" s="1"/>
  <c r="Q128" i="1"/>
  <c r="Q126" i="1"/>
  <c r="Q124" i="1"/>
  <c r="Q123" i="1"/>
  <c r="Q122" i="1"/>
  <c r="Q121" i="1"/>
  <c r="Q120" i="1"/>
  <c r="Q119" i="1"/>
  <c r="Q118" i="1" s="1"/>
  <c r="Q117" i="1"/>
  <c r="Q116" i="1"/>
  <c r="Q115" i="1"/>
  <c r="Q114" i="1"/>
  <c r="Q113" i="1"/>
  <c r="Q112" i="1"/>
  <c r="Q111" i="1" s="1"/>
  <c r="Q109" i="1"/>
  <c r="Q108" i="1"/>
  <c r="W108" i="1" s="1"/>
  <c r="Q106" i="1"/>
  <c r="Q105" i="1"/>
  <c r="Q104" i="1"/>
  <c r="Q103" i="1" s="1"/>
  <c r="Q101" i="1"/>
  <c r="Q100" i="1"/>
  <c r="Q99" i="1"/>
  <c r="Q98" i="1"/>
  <c r="Q97" i="1"/>
  <c r="W97" i="1" s="1"/>
  <c r="Q96" i="1"/>
  <c r="Q94" i="1"/>
  <c r="Q93" i="1"/>
  <c r="Q92" i="1"/>
  <c r="Q89" i="1" s="1"/>
  <c r="Q91" i="1"/>
  <c r="Q90" i="1"/>
  <c r="Q87" i="1"/>
  <c r="Q86" i="1"/>
  <c r="Q85" i="1" s="1"/>
  <c r="Q84" i="1"/>
  <c r="Q83" i="1"/>
  <c r="Q82" i="1"/>
  <c r="Q81" i="1"/>
  <c r="Q80" i="1" s="1"/>
  <c r="Q78" i="1"/>
  <c r="Q77" i="1"/>
  <c r="Q76" i="1"/>
  <c r="Q75" i="1"/>
  <c r="W75" i="1" s="1"/>
  <c r="Q74" i="1"/>
  <c r="Q73" i="1" s="1"/>
  <c r="Q72" i="1"/>
  <c r="Q71" i="1" s="1"/>
  <c r="Q70" i="1"/>
  <c r="Q69" i="1"/>
  <c r="Q68" i="1"/>
  <c r="Q67" i="1"/>
  <c r="Q66" i="1"/>
  <c r="Q65" i="1"/>
  <c r="W65" i="1" s="1"/>
  <c r="Q64" i="1"/>
  <c r="Q63" i="1"/>
  <c r="Q62" i="1"/>
  <c r="Q61" i="1" s="1"/>
  <c r="Q60" i="1" s="1"/>
  <c r="Q59" i="1"/>
  <c r="Q58" i="1"/>
  <c r="Q57" i="1"/>
  <c r="Q56" i="1"/>
  <c r="Q55" i="1"/>
  <c r="Q54" i="1" s="1"/>
  <c r="Q53" i="1"/>
  <c r="Q52" i="1"/>
  <c r="Q51" i="1"/>
  <c r="Q50" i="1" s="1"/>
  <c r="Q49" i="1"/>
  <c r="Q48" i="1"/>
  <c r="Q47" i="1"/>
  <c r="Q46" i="1"/>
  <c r="Q45" i="1"/>
  <c r="W45" i="1" s="1"/>
  <c r="Q44" i="1"/>
  <c r="Q43" i="1"/>
  <c r="Q42" i="1"/>
  <c r="Q41" i="1"/>
  <c r="Q40" i="1"/>
  <c r="Q39" i="1"/>
  <c r="Q38" i="1" s="1"/>
  <c r="Q36" i="1"/>
  <c r="Q35" i="1"/>
  <c r="Q34" i="1" s="1"/>
  <c r="Q33" i="1" s="1"/>
  <c r="Q30" i="1"/>
  <c r="Q29" i="1"/>
  <c r="Q28" i="1"/>
  <c r="Q27" i="1"/>
  <c r="Q26" i="1"/>
  <c r="Q24" i="1" s="1"/>
  <c r="Q25" i="1"/>
  <c r="Q22" i="1"/>
  <c r="Q21" i="1"/>
  <c r="Q19" i="1" s="1"/>
  <c r="Q20" i="1"/>
  <c r="Q18" i="1"/>
  <c r="Q17" i="1" s="1"/>
  <c r="Q16" i="1"/>
  <c r="Q15" i="1" s="1"/>
  <c r="Q14" i="1"/>
  <c r="Q13" i="1" s="1"/>
  <c r="Q11" i="1"/>
  <c r="Q9" i="1"/>
  <c r="W9" i="1" s="1"/>
  <c r="S183" i="1"/>
  <c r="T183" i="1"/>
  <c r="U183" i="1"/>
  <c r="V183" i="1"/>
  <c r="S39" i="1"/>
  <c r="T39" i="1"/>
  <c r="U39" i="1"/>
  <c r="V39" i="1"/>
  <c r="W39" i="1"/>
  <c r="X39" i="1"/>
  <c r="S40" i="1"/>
  <c r="T40" i="1"/>
  <c r="U40" i="1"/>
  <c r="V40" i="1"/>
  <c r="W40" i="1"/>
  <c r="X40" i="1"/>
  <c r="S41" i="1"/>
  <c r="T41" i="1"/>
  <c r="U41" i="1"/>
  <c r="V41" i="1"/>
  <c r="W41" i="1"/>
  <c r="X41" i="1"/>
  <c r="S42" i="1"/>
  <c r="T42" i="1"/>
  <c r="U42" i="1"/>
  <c r="V42" i="1"/>
  <c r="W42" i="1"/>
  <c r="X42" i="1"/>
  <c r="S43" i="1"/>
  <c r="T43" i="1"/>
  <c r="U43" i="1"/>
  <c r="V43" i="1"/>
  <c r="W43" i="1"/>
  <c r="X43" i="1"/>
  <c r="S44" i="1"/>
  <c r="T44" i="1"/>
  <c r="U44" i="1"/>
  <c r="V44" i="1"/>
  <c r="W44" i="1"/>
  <c r="X44" i="1"/>
  <c r="S45" i="1"/>
  <c r="T45" i="1"/>
  <c r="U45" i="1"/>
  <c r="V45" i="1"/>
  <c r="S46" i="1"/>
  <c r="T46" i="1"/>
  <c r="U46" i="1"/>
  <c r="V46" i="1"/>
  <c r="W46" i="1"/>
  <c r="X46" i="1"/>
  <c r="S47" i="1"/>
  <c r="T47" i="1"/>
  <c r="U47" i="1"/>
  <c r="V47" i="1"/>
  <c r="W47" i="1"/>
  <c r="X47" i="1"/>
  <c r="S48" i="1"/>
  <c r="T48" i="1"/>
  <c r="U48" i="1"/>
  <c r="V48" i="1"/>
  <c r="W48" i="1"/>
  <c r="X48" i="1"/>
  <c r="S49" i="1"/>
  <c r="T49" i="1"/>
  <c r="U49" i="1"/>
  <c r="V49" i="1"/>
  <c r="W49" i="1"/>
  <c r="X49" i="1"/>
  <c r="S51" i="1"/>
  <c r="T51" i="1"/>
  <c r="U51" i="1"/>
  <c r="V51" i="1"/>
  <c r="W51" i="1"/>
  <c r="X51" i="1"/>
  <c r="S52" i="1"/>
  <c r="T52" i="1"/>
  <c r="U52" i="1"/>
  <c r="V52" i="1"/>
  <c r="W52" i="1"/>
  <c r="X52" i="1"/>
  <c r="S53" i="1"/>
  <c r="T53" i="1"/>
  <c r="U53" i="1"/>
  <c r="V53" i="1"/>
  <c r="W53" i="1"/>
  <c r="X53" i="1"/>
  <c r="S55" i="1"/>
  <c r="T55" i="1"/>
  <c r="U55" i="1"/>
  <c r="V55" i="1"/>
  <c r="S56" i="1"/>
  <c r="T56" i="1"/>
  <c r="U56" i="1"/>
  <c r="V56" i="1"/>
  <c r="W56" i="1"/>
  <c r="X56" i="1"/>
  <c r="S57" i="1"/>
  <c r="T57" i="1"/>
  <c r="U57" i="1"/>
  <c r="V57" i="1"/>
  <c r="W57" i="1"/>
  <c r="X57" i="1"/>
  <c r="S58" i="1"/>
  <c r="T58" i="1"/>
  <c r="U58" i="1"/>
  <c r="V58" i="1"/>
  <c r="W58" i="1"/>
  <c r="X58" i="1"/>
  <c r="S59" i="1"/>
  <c r="T59" i="1"/>
  <c r="U59" i="1"/>
  <c r="V59" i="1"/>
  <c r="W59" i="1"/>
  <c r="X59" i="1"/>
  <c r="S62" i="1"/>
  <c r="T62" i="1"/>
  <c r="U62" i="1"/>
  <c r="V62" i="1"/>
  <c r="W62" i="1"/>
  <c r="X62" i="1"/>
  <c r="S63" i="1"/>
  <c r="T63" i="1"/>
  <c r="U63" i="1"/>
  <c r="V63" i="1"/>
  <c r="W63" i="1"/>
  <c r="X63" i="1"/>
  <c r="S64" i="1"/>
  <c r="T64" i="1"/>
  <c r="U64" i="1"/>
  <c r="V64" i="1"/>
  <c r="W64" i="1"/>
  <c r="X64" i="1"/>
  <c r="S65" i="1"/>
  <c r="T65" i="1"/>
  <c r="U65" i="1"/>
  <c r="V65" i="1"/>
  <c r="S66" i="1"/>
  <c r="T66" i="1"/>
  <c r="U66" i="1"/>
  <c r="V66" i="1"/>
  <c r="W66" i="1"/>
  <c r="X66" i="1"/>
  <c r="S67" i="1"/>
  <c r="T67" i="1"/>
  <c r="U67" i="1"/>
  <c r="V67" i="1"/>
  <c r="W67" i="1"/>
  <c r="X67" i="1"/>
  <c r="S68" i="1"/>
  <c r="T68" i="1"/>
  <c r="U68" i="1"/>
  <c r="V68" i="1"/>
  <c r="W68" i="1"/>
  <c r="X68" i="1"/>
  <c r="S69" i="1"/>
  <c r="T69" i="1"/>
  <c r="U69" i="1"/>
  <c r="V69" i="1"/>
  <c r="W69" i="1"/>
  <c r="X69" i="1"/>
  <c r="S70" i="1"/>
  <c r="T70" i="1"/>
  <c r="U70" i="1"/>
  <c r="V70" i="1"/>
  <c r="W70" i="1"/>
  <c r="X70" i="1"/>
  <c r="S72" i="1"/>
  <c r="T72" i="1"/>
  <c r="U72" i="1"/>
  <c r="V72" i="1"/>
  <c r="W72" i="1"/>
  <c r="X72" i="1"/>
  <c r="S74" i="1"/>
  <c r="T74" i="1"/>
  <c r="U74" i="1"/>
  <c r="V74" i="1"/>
  <c r="W74" i="1"/>
  <c r="X74" i="1"/>
  <c r="S75" i="1"/>
  <c r="T75" i="1"/>
  <c r="U75" i="1"/>
  <c r="V75" i="1"/>
  <c r="S76" i="1"/>
  <c r="T76" i="1"/>
  <c r="U76" i="1"/>
  <c r="V76" i="1"/>
  <c r="W76" i="1"/>
  <c r="X76" i="1"/>
  <c r="S77" i="1"/>
  <c r="T77" i="1"/>
  <c r="U77" i="1"/>
  <c r="V77" i="1"/>
  <c r="W77" i="1"/>
  <c r="X77" i="1"/>
  <c r="S78" i="1"/>
  <c r="T78" i="1"/>
  <c r="U78" i="1"/>
  <c r="V78" i="1"/>
  <c r="W78" i="1"/>
  <c r="X78" i="1"/>
  <c r="S81" i="1"/>
  <c r="T81" i="1"/>
  <c r="U81" i="1"/>
  <c r="V81" i="1"/>
  <c r="W81" i="1"/>
  <c r="X81" i="1"/>
  <c r="S82" i="1"/>
  <c r="T82" i="1"/>
  <c r="U82" i="1"/>
  <c r="V82" i="1"/>
  <c r="W82" i="1"/>
  <c r="X82" i="1"/>
  <c r="S83" i="1"/>
  <c r="T83" i="1"/>
  <c r="U83" i="1"/>
  <c r="V83" i="1"/>
  <c r="W83" i="1"/>
  <c r="X83" i="1"/>
  <c r="S84" i="1"/>
  <c r="T84" i="1"/>
  <c r="U84" i="1"/>
  <c r="V84" i="1"/>
  <c r="W84" i="1"/>
  <c r="X84" i="1"/>
  <c r="S86" i="1"/>
  <c r="T86" i="1"/>
  <c r="U86" i="1"/>
  <c r="V86" i="1"/>
  <c r="S87" i="1"/>
  <c r="T87" i="1"/>
  <c r="U87" i="1"/>
  <c r="V87" i="1"/>
  <c r="W87" i="1"/>
  <c r="X87" i="1"/>
  <c r="S90" i="1"/>
  <c r="T90" i="1"/>
  <c r="U90" i="1"/>
  <c r="V90" i="1"/>
  <c r="W90" i="1"/>
  <c r="X90" i="1"/>
  <c r="S91" i="1"/>
  <c r="T91" i="1"/>
  <c r="U91" i="1"/>
  <c r="V91" i="1"/>
  <c r="W91" i="1"/>
  <c r="X91" i="1"/>
  <c r="S92" i="1"/>
  <c r="T92" i="1"/>
  <c r="U92" i="1"/>
  <c r="V92" i="1"/>
  <c r="W92" i="1"/>
  <c r="X92" i="1"/>
  <c r="S93" i="1"/>
  <c r="T93" i="1"/>
  <c r="U93" i="1"/>
  <c r="V93" i="1"/>
  <c r="W93" i="1"/>
  <c r="X93" i="1"/>
  <c r="S94" i="1"/>
  <c r="T94" i="1"/>
  <c r="U94" i="1"/>
  <c r="V94" i="1"/>
  <c r="W94" i="1"/>
  <c r="X94" i="1"/>
  <c r="S96" i="1"/>
  <c r="T96" i="1"/>
  <c r="U96" i="1"/>
  <c r="V96" i="1"/>
  <c r="W96" i="1"/>
  <c r="X96" i="1"/>
  <c r="S97" i="1"/>
  <c r="T97" i="1"/>
  <c r="U97" i="1"/>
  <c r="V97" i="1"/>
  <c r="S98" i="1"/>
  <c r="T98" i="1"/>
  <c r="U98" i="1"/>
  <c r="V98" i="1"/>
  <c r="W98" i="1"/>
  <c r="X98" i="1"/>
  <c r="S99" i="1"/>
  <c r="T99" i="1"/>
  <c r="U99" i="1"/>
  <c r="V99" i="1"/>
  <c r="W99" i="1"/>
  <c r="X99" i="1"/>
  <c r="S100" i="1"/>
  <c r="T100" i="1"/>
  <c r="U100" i="1"/>
  <c r="V100" i="1"/>
  <c r="W100" i="1"/>
  <c r="X100" i="1"/>
  <c r="S101" i="1"/>
  <c r="T101" i="1"/>
  <c r="U101" i="1"/>
  <c r="V101" i="1"/>
  <c r="W101" i="1"/>
  <c r="X101" i="1"/>
  <c r="S104" i="1"/>
  <c r="T104" i="1"/>
  <c r="U104" i="1"/>
  <c r="V104" i="1"/>
  <c r="W104" i="1"/>
  <c r="X104" i="1"/>
  <c r="S105" i="1"/>
  <c r="T105" i="1"/>
  <c r="U105" i="1"/>
  <c r="V105" i="1"/>
  <c r="W105" i="1"/>
  <c r="X105" i="1"/>
  <c r="S106" i="1"/>
  <c r="T106" i="1"/>
  <c r="U106" i="1"/>
  <c r="V106" i="1"/>
  <c r="W106" i="1"/>
  <c r="X106" i="1"/>
  <c r="S108" i="1"/>
  <c r="T108" i="1"/>
  <c r="U108" i="1"/>
  <c r="V108" i="1"/>
  <c r="S109" i="1"/>
  <c r="T109" i="1"/>
  <c r="U109" i="1"/>
  <c r="V109" i="1"/>
  <c r="W109" i="1"/>
  <c r="X109" i="1"/>
  <c r="S112" i="1"/>
  <c r="T112" i="1"/>
  <c r="U112" i="1"/>
  <c r="V112" i="1"/>
  <c r="W112" i="1"/>
  <c r="X112" i="1"/>
  <c r="S113" i="1"/>
  <c r="T113" i="1"/>
  <c r="U113" i="1"/>
  <c r="V113" i="1"/>
  <c r="W113" i="1"/>
  <c r="X113" i="1"/>
  <c r="S114" i="1"/>
  <c r="T114" i="1"/>
  <c r="U114" i="1"/>
  <c r="V114" i="1"/>
  <c r="W114" i="1"/>
  <c r="X114" i="1"/>
  <c r="S115" i="1"/>
  <c r="T115" i="1"/>
  <c r="U115" i="1"/>
  <c r="V115" i="1"/>
  <c r="W115" i="1"/>
  <c r="X115" i="1"/>
  <c r="S116" i="1"/>
  <c r="T116" i="1"/>
  <c r="U116" i="1"/>
  <c r="V116" i="1"/>
  <c r="W116" i="1"/>
  <c r="X116" i="1"/>
  <c r="S117" i="1"/>
  <c r="T117" i="1"/>
  <c r="U117" i="1"/>
  <c r="V117" i="1"/>
  <c r="W117" i="1"/>
  <c r="X117" i="1"/>
  <c r="S119" i="1"/>
  <c r="T119" i="1"/>
  <c r="U119" i="1"/>
  <c r="V119" i="1"/>
  <c r="S120" i="1"/>
  <c r="T120" i="1"/>
  <c r="U120" i="1"/>
  <c r="V120" i="1"/>
  <c r="W120" i="1"/>
  <c r="X120" i="1"/>
  <c r="S121" i="1"/>
  <c r="T121" i="1"/>
  <c r="U121" i="1"/>
  <c r="V121" i="1"/>
  <c r="W121" i="1"/>
  <c r="X121" i="1"/>
  <c r="S122" i="1"/>
  <c r="T122" i="1"/>
  <c r="U122" i="1"/>
  <c r="V122" i="1"/>
  <c r="W122" i="1"/>
  <c r="X122" i="1"/>
  <c r="S123" i="1"/>
  <c r="T123" i="1"/>
  <c r="U123" i="1"/>
  <c r="V123" i="1"/>
  <c r="W123" i="1"/>
  <c r="X123" i="1"/>
  <c r="S124" i="1"/>
  <c r="T124" i="1"/>
  <c r="U124" i="1"/>
  <c r="V124" i="1"/>
  <c r="W124" i="1"/>
  <c r="X124" i="1"/>
  <c r="S126" i="1"/>
  <c r="T126" i="1"/>
  <c r="U126" i="1"/>
  <c r="V126" i="1"/>
  <c r="W126" i="1"/>
  <c r="X126" i="1"/>
  <c r="S128" i="1"/>
  <c r="T128" i="1"/>
  <c r="U128" i="1"/>
  <c r="V128" i="1"/>
  <c r="W128" i="1"/>
  <c r="X128" i="1"/>
  <c r="S131" i="1"/>
  <c r="T131" i="1"/>
  <c r="U131" i="1"/>
  <c r="V131" i="1"/>
  <c r="S132" i="1"/>
  <c r="T132" i="1"/>
  <c r="U132" i="1"/>
  <c r="V132" i="1"/>
  <c r="W132" i="1"/>
  <c r="X132" i="1"/>
  <c r="S133" i="1"/>
  <c r="T133" i="1"/>
  <c r="U133" i="1"/>
  <c r="V133" i="1"/>
  <c r="W133" i="1"/>
  <c r="X133" i="1"/>
  <c r="S134" i="1"/>
  <c r="T134" i="1"/>
  <c r="U134" i="1"/>
  <c r="V134" i="1"/>
  <c r="W134" i="1"/>
  <c r="X134" i="1"/>
  <c r="S136" i="1"/>
  <c r="T136" i="1"/>
  <c r="U136" i="1"/>
  <c r="V136" i="1"/>
  <c r="W136" i="1"/>
  <c r="X136" i="1"/>
  <c r="S137" i="1"/>
  <c r="T137" i="1"/>
  <c r="U137" i="1"/>
  <c r="V137" i="1"/>
  <c r="W137" i="1"/>
  <c r="X137" i="1"/>
  <c r="S138" i="1"/>
  <c r="T138" i="1"/>
  <c r="U138" i="1"/>
  <c r="V138" i="1"/>
  <c r="W138" i="1"/>
  <c r="X138" i="1"/>
  <c r="S139" i="1"/>
  <c r="T139" i="1"/>
  <c r="U139" i="1"/>
  <c r="V139" i="1"/>
  <c r="W139" i="1"/>
  <c r="X139" i="1"/>
  <c r="S141" i="1"/>
  <c r="T141" i="1"/>
  <c r="U141" i="1"/>
  <c r="V141" i="1"/>
  <c r="S142" i="1"/>
  <c r="T142" i="1"/>
  <c r="U142" i="1"/>
  <c r="V142" i="1"/>
  <c r="W142" i="1"/>
  <c r="X142" i="1"/>
  <c r="S144" i="1"/>
  <c r="T144" i="1"/>
  <c r="U144" i="1"/>
  <c r="V144" i="1"/>
  <c r="W144" i="1"/>
  <c r="X144" i="1"/>
  <c r="S146" i="1"/>
  <c r="T146" i="1"/>
  <c r="U146" i="1"/>
  <c r="V146" i="1"/>
  <c r="W146" i="1"/>
  <c r="X146" i="1"/>
  <c r="S147" i="1"/>
  <c r="T147" i="1"/>
  <c r="U147" i="1"/>
  <c r="V147" i="1"/>
  <c r="W147" i="1"/>
  <c r="X147" i="1"/>
  <c r="S148" i="1"/>
  <c r="T148" i="1"/>
  <c r="U148" i="1"/>
  <c r="V148" i="1"/>
  <c r="W148" i="1"/>
  <c r="X148" i="1"/>
  <c r="S151" i="1"/>
  <c r="T151" i="1"/>
  <c r="U151" i="1"/>
  <c r="V151" i="1"/>
  <c r="W151" i="1"/>
  <c r="X151" i="1"/>
  <c r="S152" i="1"/>
  <c r="T152" i="1"/>
  <c r="U152" i="1"/>
  <c r="V152" i="1"/>
  <c r="W152" i="1"/>
  <c r="X152" i="1"/>
  <c r="S153" i="1"/>
  <c r="T153" i="1"/>
  <c r="U153" i="1"/>
  <c r="V153" i="1"/>
  <c r="S155" i="1"/>
  <c r="T155" i="1"/>
  <c r="U155" i="1"/>
  <c r="V155" i="1"/>
  <c r="W155" i="1"/>
  <c r="X155" i="1"/>
  <c r="S156" i="1"/>
  <c r="T156" i="1"/>
  <c r="U156" i="1"/>
  <c r="V156" i="1"/>
  <c r="W156" i="1"/>
  <c r="X156" i="1"/>
  <c r="S157" i="1"/>
  <c r="T157" i="1"/>
  <c r="U157" i="1"/>
  <c r="V157" i="1"/>
  <c r="W157" i="1"/>
  <c r="X157" i="1"/>
  <c r="S158" i="1"/>
  <c r="T158" i="1"/>
  <c r="U158" i="1"/>
  <c r="V158" i="1"/>
  <c r="W158" i="1"/>
  <c r="X158" i="1"/>
  <c r="S159" i="1"/>
  <c r="T159" i="1"/>
  <c r="U159" i="1"/>
  <c r="V159" i="1"/>
  <c r="W159" i="1"/>
  <c r="X159" i="1"/>
  <c r="S160" i="1"/>
  <c r="T160" i="1"/>
  <c r="U160" i="1"/>
  <c r="V160" i="1"/>
  <c r="W160" i="1"/>
  <c r="X160" i="1"/>
  <c r="S161" i="1"/>
  <c r="T161" i="1"/>
  <c r="U161" i="1"/>
  <c r="V161" i="1"/>
  <c r="W161" i="1"/>
  <c r="X161" i="1"/>
  <c r="S162" i="1"/>
  <c r="T162" i="1"/>
  <c r="U162" i="1"/>
  <c r="V162" i="1"/>
  <c r="S163" i="1"/>
  <c r="T163" i="1"/>
  <c r="U163" i="1"/>
  <c r="V163" i="1"/>
  <c r="W163" i="1"/>
  <c r="X163" i="1"/>
  <c r="S164" i="1"/>
  <c r="T164" i="1"/>
  <c r="U164" i="1"/>
  <c r="V164" i="1"/>
  <c r="W164" i="1"/>
  <c r="X164" i="1"/>
  <c r="S165" i="1"/>
  <c r="T165" i="1"/>
  <c r="U165" i="1"/>
  <c r="V165" i="1"/>
  <c r="W165" i="1"/>
  <c r="X165" i="1"/>
  <c r="S166" i="1"/>
  <c r="T166" i="1"/>
  <c r="U166" i="1"/>
  <c r="V166" i="1"/>
  <c r="W166" i="1"/>
  <c r="X166" i="1"/>
  <c r="S167" i="1"/>
  <c r="T167" i="1"/>
  <c r="U167" i="1"/>
  <c r="V167" i="1"/>
  <c r="W167" i="1"/>
  <c r="X167" i="1"/>
  <c r="S168" i="1"/>
  <c r="T168" i="1"/>
  <c r="U168" i="1"/>
  <c r="V168" i="1"/>
  <c r="W168" i="1"/>
  <c r="X168" i="1"/>
  <c r="S169" i="1"/>
  <c r="T169" i="1"/>
  <c r="U169" i="1"/>
  <c r="V169" i="1"/>
  <c r="W169" i="1"/>
  <c r="X169" i="1"/>
  <c r="S171" i="1"/>
  <c r="T171" i="1"/>
  <c r="U171" i="1"/>
  <c r="V171" i="1"/>
  <c r="S173" i="1"/>
  <c r="T173" i="1"/>
  <c r="U173" i="1"/>
  <c r="V173" i="1"/>
  <c r="W173" i="1"/>
  <c r="X173" i="1"/>
  <c r="S174" i="1"/>
  <c r="T174" i="1"/>
  <c r="U174" i="1"/>
  <c r="V174" i="1"/>
  <c r="W174" i="1"/>
  <c r="X174" i="1"/>
  <c r="S175" i="1"/>
  <c r="T175" i="1"/>
  <c r="U175" i="1"/>
  <c r="V175" i="1"/>
  <c r="W175" i="1"/>
  <c r="X175" i="1"/>
  <c r="S176" i="1"/>
  <c r="T176" i="1"/>
  <c r="U176" i="1"/>
  <c r="V176" i="1"/>
  <c r="W176" i="1"/>
  <c r="X176" i="1"/>
  <c r="S177" i="1"/>
  <c r="T177" i="1"/>
  <c r="U177" i="1"/>
  <c r="V177" i="1"/>
  <c r="W177" i="1"/>
  <c r="X177" i="1"/>
  <c r="S178" i="1"/>
  <c r="T178" i="1"/>
  <c r="U178" i="1"/>
  <c r="V178" i="1"/>
  <c r="W178" i="1"/>
  <c r="X178" i="1"/>
  <c r="S180" i="1"/>
  <c r="T180" i="1"/>
  <c r="U180" i="1"/>
  <c r="V180" i="1"/>
  <c r="W180" i="1"/>
  <c r="X180" i="1"/>
  <c r="S184" i="1"/>
  <c r="T184" i="1"/>
  <c r="U184" i="1"/>
  <c r="V184" i="1"/>
  <c r="W184" i="1"/>
  <c r="X184" i="1"/>
  <c r="S186" i="1"/>
  <c r="T186" i="1"/>
  <c r="U186" i="1"/>
  <c r="V186" i="1"/>
  <c r="W186" i="1"/>
  <c r="X186" i="1"/>
  <c r="S187" i="1"/>
  <c r="T187" i="1"/>
  <c r="U187" i="1"/>
  <c r="V187" i="1"/>
  <c r="W187" i="1"/>
  <c r="X187" i="1"/>
  <c r="S188" i="1"/>
  <c r="T188" i="1"/>
  <c r="U188" i="1"/>
  <c r="V188" i="1"/>
  <c r="W188" i="1"/>
  <c r="X188" i="1"/>
  <c r="S189" i="1"/>
  <c r="T189" i="1"/>
  <c r="U189" i="1"/>
  <c r="V189" i="1"/>
  <c r="W189" i="1"/>
  <c r="X189" i="1"/>
  <c r="S190" i="1"/>
  <c r="T190" i="1"/>
  <c r="U190" i="1"/>
  <c r="V190" i="1"/>
  <c r="W190" i="1"/>
  <c r="X190" i="1"/>
  <c r="S191" i="1"/>
  <c r="T191" i="1"/>
  <c r="U191" i="1"/>
  <c r="V191" i="1"/>
  <c r="W191" i="1"/>
  <c r="X191" i="1"/>
  <c r="S192" i="1"/>
  <c r="T192" i="1"/>
  <c r="U192" i="1"/>
  <c r="V192" i="1"/>
  <c r="W192" i="1"/>
  <c r="S193" i="1"/>
  <c r="T193" i="1"/>
  <c r="U193" i="1"/>
  <c r="V193" i="1"/>
  <c r="W193" i="1"/>
  <c r="X193" i="1"/>
  <c r="S194" i="1"/>
  <c r="T194" i="1"/>
  <c r="U194" i="1"/>
  <c r="V194" i="1"/>
  <c r="W194" i="1"/>
  <c r="X194" i="1"/>
  <c r="S195" i="1"/>
  <c r="T195" i="1"/>
  <c r="U195" i="1"/>
  <c r="V195" i="1"/>
  <c r="W195" i="1"/>
  <c r="X195" i="1"/>
  <c r="S196" i="1"/>
  <c r="T196" i="1"/>
  <c r="U196" i="1"/>
  <c r="V196" i="1"/>
  <c r="W196" i="1"/>
  <c r="X196" i="1"/>
  <c r="S197" i="1"/>
  <c r="T197" i="1"/>
  <c r="U197" i="1"/>
  <c r="V197" i="1"/>
  <c r="W197" i="1"/>
  <c r="X197" i="1"/>
  <c r="S198" i="1"/>
  <c r="T198" i="1"/>
  <c r="U198" i="1"/>
  <c r="V198" i="1"/>
  <c r="W198" i="1"/>
  <c r="X198" i="1"/>
  <c r="S199" i="1"/>
  <c r="T199" i="1"/>
  <c r="U199" i="1"/>
  <c r="V199" i="1"/>
  <c r="W199" i="1"/>
  <c r="X199" i="1"/>
  <c r="S200" i="1"/>
  <c r="T200" i="1"/>
  <c r="U200" i="1"/>
  <c r="V200" i="1"/>
  <c r="W200" i="1"/>
  <c r="S201" i="1"/>
  <c r="T201" i="1"/>
  <c r="U201" i="1"/>
  <c r="V201" i="1"/>
  <c r="W201" i="1"/>
  <c r="X201" i="1"/>
  <c r="S202" i="1"/>
  <c r="T202" i="1"/>
  <c r="U202" i="1"/>
  <c r="V202" i="1"/>
  <c r="W202" i="1"/>
  <c r="X202" i="1"/>
  <c r="S203" i="1"/>
  <c r="T203" i="1"/>
  <c r="U203" i="1"/>
  <c r="V203" i="1"/>
  <c r="W203" i="1"/>
  <c r="X203" i="1"/>
  <c r="S204" i="1"/>
  <c r="T204" i="1"/>
  <c r="U204" i="1"/>
  <c r="V204" i="1"/>
  <c r="W204" i="1"/>
  <c r="X204" i="1"/>
  <c r="S206" i="1"/>
  <c r="T206" i="1"/>
  <c r="U206" i="1"/>
  <c r="V206" i="1"/>
  <c r="W206" i="1"/>
  <c r="X206" i="1"/>
  <c r="S208" i="1"/>
  <c r="T208" i="1"/>
  <c r="U208" i="1"/>
  <c r="V208" i="1"/>
  <c r="W208" i="1"/>
  <c r="X208" i="1"/>
  <c r="S209" i="1"/>
  <c r="T209" i="1"/>
  <c r="U209" i="1"/>
  <c r="V209" i="1"/>
  <c r="W209" i="1"/>
  <c r="X209" i="1"/>
  <c r="S210" i="1"/>
  <c r="T210" i="1"/>
  <c r="U210" i="1"/>
  <c r="V210" i="1"/>
  <c r="W210" i="1"/>
  <c r="S212" i="1"/>
  <c r="T212" i="1"/>
  <c r="U212" i="1"/>
  <c r="V212" i="1"/>
  <c r="W212" i="1"/>
  <c r="X212" i="1"/>
  <c r="S213" i="1"/>
  <c r="T213" i="1"/>
  <c r="U213" i="1"/>
  <c r="V213" i="1"/>
  <c r="W213" i="1"/>
  <c r="X213" i="1"/>
  <c r="S215" i="1"/>
  <c r="T215" i="1"/>
  <c r="U215" i="1"/>
  <c r="V215" i="1"/>
  <c r="W215" i="1"/>
  <c r="X215" i="1"/>
  <c r="S216" i="1"/>
  <c r="T216" i="1"/>
  <c r="U216" i="1"/>
  <c r="V216" i="1"/>
  <c r="W216" i="1"/>
  <c r="X216" i="1"/>
  <c r="S217" i="1"/>
  <c r="T217" i="1"/>
  <c r="U217" i="1"/>
  <c r="V217" i="1"/>
  <c r="W217" i="1"/>
  <c r="X217" i="1"/>
  <c r="S218" i="1"/>
  <c r="T218" i="1"/>
  <c r="U218" i="1"/>
  <c r="V218" i="1"/>
  <c r="W218" i="1"/>
  <c r="X218" i="1"/>
  <c r="S219" i="1"/>
  <c r="T219" i="1"/>
  <c r="U219" i="1"/>
  <c r="V219" i="1"/>
  <c r="W219" i="1"/>
  <c r="X219" i="1"/>
  <c r="S220" i="1"/>
  <c r="T220" i="1"/>
  <c r="U220" i="1"/>
  <c r="V220" i="1"/>
  <c r="W220" i="1"/>
  <c r="S221" i="1"/>
  <c r="T221" i="1"/>
  <c r="U221" i="1"/>
  <c r="V221" i="1"/>
  <c r="W221" i="1"/>
  <c r="X221" i="1"/>
  <c r="S222" i="1"/>
  <c r="T222" i="1"/>
  <c r="U222" i="1"/>
  <c r="V222" i="1"/>
  <c r="W222" i="1"/>
  <c r="X222" i="1"/>
  <c r="S223" i="1"/>
  <c r="T223" i="1"/>
  <c r="U223" i="1"/>
  <c r="V223" i="1"/>
  <c r="W223" i="1"/>
  <c r="X223" i="1"/>
  <c r="S224" i="1"/>
  <c r="T224" i="1"/>
  <c r="U224" i="1"/>
  <c r="V224" i="1"/>
  <c r="W224" i="1"/>
  <c r="X224" i="1"/>
  <c r="S225" i="1"/>
  <c r="T225" i="1"/>
  <c r="U225" i="1"/>
  <c r="V225" i="1"/>
  <c r="W225" i="1"/>
  <c r="X225" i="1"/>
  <c r="S226" i="1"/>
  <c r="T226" i="1"/>
  <c r="U226" i="1"/>
  <c r="V226" i="1"/>
  <c r="W226" i="1"/>
  <c r="X226" i="1"/>
  <c r="S227" i="1"/>
  <c r="T227" i="1"/>
  <c r="U227" i="1"/>
  <c r="V227" i="1"/>
  <c r="W227" i="1"/>
  <c r="X227" i="1"/>
  <c r="S228" i="1"/>
  <c r="T228" i="1"/>
  <c r="U228" i="1"/>
  <c r="V228" i="1"/>
  <c r="W228" i="1"/>
  <c r="S229" i="1"/>
  <c r="T229" i="1"/>
  <c r="U229" i="1"/>
  <c r="V229" i="1"/>
  <c r="W229" i="1"/>
  <c r="X229" i="1"/>
  <c r="S230" i="1"/>
  <c r="T230" i="1"/>
  <c r="U230" i="1"/>
  <c r="V230" i="1"/>
  <c r="W230" i="1"/>
  <c r="X230" i="1"/>
  <c r="S231" i="1"/>
  <c r="T231" i="1"/>
  <c r="U231" i="1"/>
  <c r="V231" i="1"/>
  <c r="W231" i="1"/>
  <c r="X231" i="1"/>
  <c r="S232" i="1"/>
  <c r="T232" i="1"/>
  <c r="U232" i="1"/>
  <c r="V232" i="1"/>
  <c r="W232" i="1"/>
  <c r="X232" i="1"/>
  <c r="S233" i="1"/>
  <c r="T233" i="1"/>
  <c r="U233" i="1"/>
  <c r="V233" i="1"/>
  <c r="W233" i="1"/>
  <c r="X233" i="1"/>
  <c r="S234" i="1"/>
  <c r="T234" i="1"/>
  <c r="U234" i="1"/>
  <c r="V234" i="1"/>
  <c r="W234" i="1"/>
  <c r="X234" i="1"/>
  <c r="S235" i="1"/>
  <c r="T235" i="1"/>
  <c r="U235" i="1"/>
  <c r="V235" i="1"/>
  <c r="W235" i="1"/>
  <c r="X235" i="1"/>
  <c r="S236" i="1"/>
  <c r="T236" i="1"/>
  <c r="U236" i="1"/>
  <c r="V236" i="1"/>
  <c r="W236" i="1"/>
  <c r="S237" i="1"/>
  <c r="T237" i="1"/>
  <c r="U237" i="1"/>
  <c r="V237" i="1"/>
  <c r="W237" i="1"/>
  <c r="X237" i="1"/>
  <c r="S238" i="1"/>
  <c r="T238" i="1"/>
  <c r="U238" i="1"/>
  <c r="V238" i="1"/>
  <c r="W238" i="1"/>
  <c r="X238" i="1"/>
  <c r="S241" i="1"/>
  <c r="T241" i="1"/>
  <c r="U241" i="1"/>
  <c r="V241" i="1"/>
  <c r="W241" i="1"/>
  <c r="X241" i="1"/>
  <c r="S242" i="1"/>
  <c r="T242" i="1"/>
  <c r="U242" i="1"/>
  <c r="V242" i="1"/>
  <c r="W242" i="1"/>
  <c r="X242" i="1"/>
  <c r="S243" i="1"/>
  <c r="T243" i="1"/>
  <c r="U243" i="1"/>
  <c r="V243" i="1"/>
  <c r="W243" i="1"/>
  <c r="X243" i="1"/>
  <c r="S244" i="1"/>
  <c r="T244" i="1"/>
  <c r="U244" i="1"/>
  <c r="V244" i="1"/>
  <c r="W244" i="1"/>
  <c r="X244" i="1"/>
  <c r="S246" i="1"/>
  <c r="T246" i="1"/>
  <c r="U246" i="1"/>
  <c r="V246" i="1"/>
  <c r="W246" i="1"/>
  <c r="X246" i="1"/>
  <c r="S247" i="1"/>
  <c r="T247" i="1"/>
  <c r="U247" i="1"/>
  <c r="V247" i="1"/>
  <c r="W247" i="1"/>
  <c r="S248" i="1"/>
  <c r="T248" i="1"/>
  <c r="U248" i="1"/>
  <c r="V248" i="1"/>
  <c r="W248" i="1"/>
  <c r="X248" i="1"/>
  <c r="S250" i="1"/>
  <c r="T250" i="1"/>
  <c r="U250" i="1"/>
  <c r="V250" i="1"/>
  <c r="W250" i="1"/>
  <c r="X250" i="1"/>
  <c r="S251" i="1"/>
  <c r="T251" i="1"/>
  <c r="U251" i="1"/>
  <c r="V251" i="1"/>
  <c r="W251" i="1"/>
  <c r="X251" i="1"/>
  <c r="S253" i="1"/>
  <c r="T253" i="1"/>
  <c r="U253" i="1"/>
  <c r="V253" i="1"/>
  <c r="W253" i="1"/>
  <c r="X253" i="1"/>
  <c r="S254" i="1"/>
  <c r="T254" i="1"/>
  <c r="U254" i="1"/>
  <c r="V254" i="1"/>
  <c r="W254" i="1"/>
  <c r="X254" i="1"/>
  <c r="S255" i="1"/>
  <c r="T255" i="1"/>
  <c r="U255" i="1"/>
  <c r="V255" i="1"/>
  <c r="W255" i="1"/>
  <c r="X255" i="1"/>
  <c r="S256" i="1"/>
  <c r="T256" i="1"/>
  <c r="U256" i="1"/>
  <c r="V256" i="1"/>
  <c r="W256" i="1"/>
  <c r="X256" i="1"/>
  <c r="S259" i="1"/>
  <c r="T259" i="1"/>
  <c r="U259" i="1"/>
  <c r="V259" i="1"/>
  <c r="W259" i="1"/>
  <c r="S262" i="1"/>
  <c r="T262" i="1"/>
  <c r="U262" i="1"/>
  <c r="V262" i="1"/>
  <c r="W262" i="1"/>
  <c r="X262" i="1"/>
  <c r="S263" i="1"/>
  <c r="T263" i="1"/>
  <c r="U263" i="1"/>
  <c r="V263" i="1"/>
  <c r="W263" i="1"/>
  <c r="X263" i="1"/>
  <c r="S264" i="1"/>
  <c r="T264" i="1"/>
  <c r="U264" i="1"/>
  <c r="V264" i="1"/>
  <c r="W264" i="1"/>
  <c r="X264" i="1"/>
  <c r="X36" i="1"/>
  <c r="W36" i="1"/>
  <c r="V36" i="1"/>
  <c r="U36" i="1"/>
  <c r="T36" i="1"/>
  <c r="S36" i="1"/>
  <c r="W35" i="1"/>
  <c r="V35" i="1"/>
  <c r="U35" i="1"/>
  <c r="T35" i="1"/>
  <c r="S35" i="1"/>
  <c r="X32" i="1"/>
  <c r="W32" i="1"/>
  <c r="V32" i="1"/>
  <c r="U32" i="1"/>
  <c r="T32" i="1"/>
  <c r="S32" i="1"/>
  <c r="X30" i="1"/>
  <c r="W30" i="1"/>
  <c r="V30" i="1"/>
  <c r="U30" i="1"/>
  <c r="T30" i="1"/>
  <c r="S30" i="1"/>
  <c r="X29" i="1"/>
  <c r="W29" i="1"/>
  <c r="V29" i="1"/>
  <c r="U29" i="1"/>
  <c r="T29" i="1"/>
  <c r="S29" i="1"/>
  <c r="X28" i="1"/>
  <c r="W28" i="1"/>
  <c r="V28" i="1"/>
  <c r="U28" i="1"/>
  <c r="T28" i="1"/>
  <c r="S28" i="1"/>
  <c r="X27" i="1"/>
  <c r="W27" i="1"/>
  <c r="V27" i="1"/>
  <c r="U27" i="1"/>
  <c r="T27" i="1"/>
  <c r="S27" i="1"/>
  <c r="X26" i="1"/>
  <c r="W26" i="1"/>
  <c r="V26" i="1"/>
  <c r="U26" i="1"/>
  <c r="T26" i="1"/>
  <c r="S26" i="1"/>
  <c r="X25" i="1"/>
  <c r="W25" i="1"/>
  <c r="V25" i="1"/>
  <c r="U25" i="1"/>
  <c r="T25" i="1"/>
  <c r="S25" i="1"/>
  <c r="X22" i="1"/>
  <c r="W22" i="1"/>
  <c r="V22" i="1"/>
  <c r="U22" i="1"/>
  <c r="T22" i="1"/>
  <c r="S22" i="1"/>
  <c r="X21" i="1"/>
  <c r="V21" i="1"/>
  <c r="U21" i="1"/>
  <c r="T21" i="1"/>
  <c r="S21" i="1"/>
  <c r="X20" i="1"/>
  <c r="W20" i="1"/>
  <c r="V20" i="1"/>
  <c r="U20" i="1"/>
  <c r="T20" i="1"/>
  <c r="S20" i="1"/>
  <c r="X18" i="1"/>
  <c r="W18" i="1"/>
  <c r="V18" i="1"/>
  <c r="U18" i="1"/>
  <c r="T18" i="1"/>
  <c r="S18" i="1"/>
  <c r="X16" i="1"/>
  <c r="W16" i="1"/>
  <c r="V16" i="1"/>
  <c r="U16" i="1"/>
  <c r="T16" i="1"/>
  <c r="S16" i="1"/>
  <c r="X14" i="1"/>
  <c r="W14" i="1"/>
  <c r="V14" i="1"/>
  <c r="U14" i="1"/>
  <c r="T14" i="1"/>
  <c r="S14" i="1"/>
  <c r="X11" i="1"/>
  <c r="W11" i="1"/>
  <c r="V11" i="1"/>
  <c r="U11" i="1"/>
  <c r="T11" i="1"/>
  <c r="S11" i="1"/>
  <c r="X9" i="1"/>
  <c r="U9" i="1"/>
  <c r="T9" i="1"/>
  <c r="S9" i="1"/>
  <c r="Q23" i="1" l="1"/>
  <c r="Q12" i="1"/>
  <c r="Q79" i="1"/>
  <c r="Q181" i="1"/>
  <c r="Q37" i="1"/>
  <c r="Q110" i="1"/>
  <c r="W183" i="1"/>
  <c r="Q95" i="1"/>
  <c r="Q88" i="1" s="1"/>
  <c r="Q150" i="1"/>
  <c r="X35" i="1"/>
  <c r="W21" i="1"/>
  <c r="X259" i="1"/>
  <c r="X247" i="1"/>
  <c r="Q130" i="1"/>
  <c r="Q170" i="1"/>
  <c r="Q107" i="1"/>
  <c r="Q102" i="1" s="1"/>
  <c r="X171" i="1"/>
  <c r="X162" i="1"/>
  <c r="X153" i="1"/>
  <c r="X141" i="1"/>
  <c r="X131" i="1"/>
  <c r="X119" i="1"/>
  <c r="X108" i="1"/>
  <c r="X97" i="1"/>
  <c r="X86" i="1"/>
  <c r="X75" i="1"/>
  <c r="X65" i="1"/>
  <c r="X55" i="1"/>
  <c r="X45" i="1"/>
  <c r="Q8" i="1"/>
  <c r="Q7" i="1" s="1"/>
  <c r="Q140" i="1"/>
  <c r="W119" i="1"/>
  <c r="W86" i="1"/>
  <c r="W55" i="1"/>
  <c r="X183" i="1"/>
  <c r="Q265" i="1" l="1"/>
  <c r="Q129" i="1"/>
  <c r="Q149" i="1"/>
</calcChain>
</file>

<file path=xl/sharedStrings.xml><?xml version="1.0" encoding="utf-8"?>
<sst xmlns="http://schemas.openxmlformats.org/spreadsheetml/2006/main" count="2234" uniqueCount="740">
  <si>
    <t>Obra</t>
  </si>
  <si>
    <t>B.D.I.</t>
  </si>
  <si>
    <t>REFORMA GERAL DE UNIDADE PARA OBTENÇÃO DE AVCB</t>
  </si>
  <si>
    <t>28,99%</t>
  </si>
  <si>
    <t>ORÇAMENTO SESC</t>
  </si>
  <si>
    <t>ORÇAMENTO LICITANTE/PROPONENTE</t>
  </si>
  <si>
    <t>REQUISITOS  PARA VALIDAÇÃO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</si>
  <si>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</si>
  <si>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</si>
  <si>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</si>
  <si>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</si>
  <si>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</si>
  <si>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</si>
  <si>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</si>
  <si>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</si>
  <si>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% Propostas x Referência 
(MAIOR QUE 75%)</t>
  </si>
  <si>
    <t xml:space="preserve"> 1 </t>
  </si>
  <si>
    <t>SERVIÇOS TÉCNICOS</t>
  </si>
  <si>
    <t xml:space="preserve"> 1.1 </t>
  </si>
  <si>
    <t>PROJETO EXECUTIVO / COMPLEMENTARES / ASBUILT</t>
  </si>
  <si>
    <t xml:space="preserve"> 1.1.1 </t>
  </si>
  <si>
    <t xml:space="preserve"> SESC-STE-025 </t>
  </si>
  <si>
    <t>Próprio</t>
  </si>
  <si>
    <t>PROJETO EXECUTIVO DE HIDRANTES: PCI - PLANTA, ISOMÉTRICO, DETALHAMENTOS E MEMÓRIA DE CÁLCULO</t>
  </si>
  <si>
    <t>PR A1</t>
  </si>
  <si>
    <t xml:space="preserve"> 2 </t>
  </si>
  <si>
    <t>ADMINISTRAÇÃO LOCAL</t>
  </si>
  <si>
    <t xml:space="preserve"> 2.1 </t>
  </si>
  <si>
    <t xml:space="preserve"> SESC-ADM-18 </t>
  </si>
  <si>
    <t>ADMINISTRAÇÃO LOCAL  - OBTENÇÃO DO AVCB CD VENDA NOVA</t>
  </si>
  <si>
    <t>UN</t>
  </si>
  <si>
    <t xml:space="preserve"> 3 </t>
  </si>
  <si>
    <t>INSTALAÇÕES PROVISÓRIAS E CANTEIRO DE OBRAS</t>
  </si>
  <si>
    <t xml:space="preserve"> 3.1 </t>
  </si>
  <si>
    <t>PLACA DE IDENTIFICAÇÃO DE OBRA</t>
  </si>
  <si>
    <t xml:space="preserve"> 3.1.1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</si>
  <si>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</si>
  <si>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</si>
  <si>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</si>
  <si>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</si>
  <si>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3.2 </t>
  </si>
  <si>
    <t>SINALIZAÇÃO</t>
  </si>
  <si>
    <t xml:space="preserve"> 3.2.1 </t>
  </si>
  <si>
    <t xml:space="preserve"> 012223 </t>
  </si>
  <si>
    <t>SBC</t>
  </si>
  <si>
    <t>TAPUME/CERCAMENTO ALTURA 1,20m TELA PLASTICA FACHADEIRA</t>
  </si>
  <si>
    <t>M</t>
  </si>
  <si>
    <t xml:space="preserve"> 3.3 </t>
  </si>
  <si>
    <t>MOBILIZAÇÃO E DESMOBILIZAÇÃO</t>
  </si>
  <si>
    <t xml:space="preserve"> 3.3.1 </t>
  </si>
  <si>
    <t xml:space="preserve"> SESC-MOB-018 </t>
  </si>
  <si>
    <t>MOBILIZAÇÃO E DESMOBILIZAÇÃO DE OBRA-AVCB CD VENDA NOVA</t>
  </si>
  <si>
    <t xml:space="preserve"> 3.4 </t>
  </si>
  <si>
    <t>CANTEIRO PROVISÓRIO DE OBRA, MATERIAL E MÃO DE OBRA, INCLUSA DESMOBILIZAÇÃO</t>
  </si>
  <si>
    <t xml:space="preserve"> 3.4.1 </t>
  </si>
  <si>
    <t xml:space="preserve"> SESC-CAN-067 </t>
  </si>
  <si>
    <t>FORNECIMENTO E INSTALAÇÃO DE REFEITÓRIO E TAPUME, SEM EQUIPAMENTOS</t>
  </si>
  <si>
    <t xml:space="preserve"> 3.4.2 </t>
  </si>
  <si>
    <t xml:space="preserve"> SESC-CAN-71 </t>
  </si>
  <si>
    <t>EQUIPAMENTOS DE REFEITÓRIO E VESTIÁRIO</t>
  </si>
  <si>
    <t xml:space="preserve"> 3.4.3 </t>
  </si>
  <si>
    <t xml:space="preserve"> SESC-CAN-082 </t>
  </si>
  <si>
    <t>CONJUNTO DE MESA DE MADEIRA EM TÁBUA, MEDINDO ( 130X60X80)CM, PARA REFEITÓRIO DE OBRA (FABRICAÇÃO) COM 2 BANCOS</t>
  </si>
  <si>
    <t>un</t>
  </si>
  <si>
    <t xml:space="preserve"> 4 </t>
  </si>
  <si>
    <t>SERVIÇOS PRELIMINARES / INFRAESTRUTURA</t>
  </si>
  <si>
    <t xml:space="preserve"> 4.1 </t>
  </si>
  <si>
    <t>DEMOLIÇÕES E REMOÇÕES</t>
  </si>
  <si>
    <t xml:space="preserve"> 4.1.1 </t>
  </si>
  <si>
    <t xml:space="preserve"> 97622 </t>
  </si>
  <si>
    <t>DEMOLIÇÃO DE ALVENARIA DE BLOCO FURADO, DE FORMA MANUAL, SEM REAPROVEITAMENTO. AF_09/2023</t>
  </si>
  <si>
    <t>m³</t>
  </si>
  <si>
    <t xml:space="preserve"> 4.1.2 </t>
  </si>
  <si>
    <t xml:space="preserve"> 97628 </t>
  </si>
  <si>
    <t>DEMOLIÇÃO DE LAJES, EM CONCRETO ARMADO, DE FORMA MANUAL, SEM REAPROVEITAMENTO. AF_09/2023</t>
  </si>
  <si>
    <t xml:space="preserve"> 4.1.3 </t>
  </si>
  <si>
    <t xml:space="preserve"> 97644 </t>
  </si>
  <si>
    <t>REMOÇÃO DE PORTAS, DE FORMA MANUAL, SEM REAPROVEITAMENTO. AF_09/2023</t>
  </si>
  <si>
    <t xml:space="preserve"> 4.1.4 </t>
  </si>
  <si>
    <t xml:space="preserve"> SESC-SPR-082 </t>
  </si>
  <si>
    <t>REMOÇÃO DE PORTAS, DE FORMA MANUAL, COM REAPROVEITAMENTO</t>
  </si>
  <si>
    <t xml:space="preserve"> 4.1.5 </t>
  </si>
  <si>
    <t xml:space="preserve"> 97631 </t>
  </si>
  <si>
    <t>DEMOLIÇÃO DE ARGAMASSAS, DE FORMA MANUAL, SEM REAPROVEITAMENTO. AF_09/2023</t>
  </si>
  <si>
    <t xml:space="preserve"> 4.1.6 </t>
  </si>
  <si>
    <t xml:space="preserve"> 022749 </t>
  </si>
  <si>
    <t>RETIRADA CORRIMAO METALICO</t>
  </si>
  <si>
    <t xml:space="preserve"> 4.2 </t>
  </si>
  <si>
    <t>LOCAÇÃO DA OBRA</t>
  </si>
  <si>
    <t xml:space="preserve"> 4.2.1 </t>
  </si>
  <si>
    <t xml:space="preserve"> 99059 </t>
  </si>
  <si>
    <t>LOCACAO CONVENCIONAL DE OBRA, UTILIZANDO GABARITO DE TÁBUAS CORRIDAS PONTALETADAS A CADA 2,00M -  2 UTILIZAÇÕES. AF_10/2018</t>
  </si>
  <si>
    <t xml:space="preserve"> 5 </t>
  </si>
  <si>
    <t>EQUIPAMENTOS</t>
  </si>
  <si>
    <t xml:space="preserve"> 5.1 </t>
  </si>
  <si>
    <t>ANDAIME</t>
  </si>
  <si>
    <t xml:space="preserve"> 5.1.1 </t>
  </si>
  <si>
    <t xml:space="preserve"> SESC-EQP-001 </t>
  </si>
  <si>
    <t>LOCACAO DE ANDAIME METALICO TUBULAR DE ENCAIXE, TIPO DE TORRE, COM LARGURA DE 1 ATE 1,5 M E ALTURA DE *1,00* M</t>
  </si>
  <si>
    <t>MXMÊS</t>
  </si>
  <si>
    <t xml:space="preserve"> 5.1.2 </t>
  </si>
  <si>
    <t xml:space="preserve"> 97064 </t>
  </si>
  <si>
    <t>MONTAGEM E DESMONTAGEM DE ANDAIME TUBULAR TIPO TORRE (EXCLUSIVE ANDAIME E LIMPEZA). AF_11/2017</t>
  </si>
  <si>
    <t xml:space="preserve"> 6 </t>
  </si>
  <si>
    <t>FUNDAÇÕES E CONTENÇÕES</t>
  </si>
  <si>
    <t xml:space="preserve"> 6.1 </t>
  </si>
  <si>
    <t>FUNDAÇÃO SUPERFICIAL</t>
  </si>
  <si>
    <t xml:space="preserve"> 6.1.1 </t>
  </si>
  <si>
    <t xml:space="preserve"> 101173 </t>
  </si>
  <si>
    <t>ESTACA BROCA DE CONCRETO, DIÂMETRO DE 20CM, ESCAVAÇÃO MANUAL COM TRADO CONCHA, COM ARMADURA DE ARRANQUE. AF_05/2020</t>
  </si>
  <si>
    <t xml:space="preserve"> 6.1.2 </t>
  </si>
  <si>
    <t xml:space="preserve"> 93358 </t>
  </si>
  <si>
    <t>ESCAVAÇÃO MANUAL DE VALA COM PROFUNDIDADE MENOR OU IGUAL A 1,30 M. AF_02/2021</t>
  </si>
  <si>
    <t xml:space="preserve"> 6.1.3 </t>
  </si>
  <si>
    <t xml:space="preserve"> 96619 </t>
  </si>
  <si>
    <t>LASTRO DE CONCRETO MAGRO, APLICADO EM BLOCOS DE COROAMENTO OU SAPATAS, ESPESSURA DE 5 CM. AF_08/2017</t>
  </si>
  <si>
    <t xml:space="preserve"> 6.1.4 </t>
  </si>
  <si>
    <t xml:space="preserve"> 96542 </t>
  </si>
  <si>
    <t>FABRICAÇÃO, MONTAGEM E DESMONTAGEM DE FÔRMA PARA VIGA BALDRAME, EM CHAPA DE MADEIRA COMPENSADA RESINADA, E=17 MM, 4 UTILIZAÇÕES. AF_06/2017</t>
  </si>
  <si>
    <t xml:space="preserve"> 6.1.5 </t>
  </si>
  <si>
    <t xml:space="preserve"> 96543 </t>
  </si>
  <si>
    <t>ARMAÇÃO DE BLOCO, VIGA BALDRAME E SAPATA UTILIZANDO AÇO CA-60 DE 5 MM - MONTAGEM. AF_06/2017</t>
  </si>
  <si>
    <t>KG</t>
  </si>
  <si>
    <t xml:space="preserve"> 6.1.6 </t>
  </si>
  <si>
    <t xml:space="preserve"> 96545 </t>
  </si>
  <si>
    <t>ARMAÇÃO DE BLOCO, VIGA BALDRAME OU SAPATA UTILIZANDO AÇO CA-50 DE 8 MM - MONTAGEM. AF_06/2017</t>
  </si>
  <si>
    <t xml:space="preserve"> 6.1.7 </t>
  </si>
  <si>
    <t xml:space="preserve"> 96544 </t>
  </si>
  <si>
    <t>ARMAÇÃO DE BLOCO, VIGA BALDRAME OU SAPATA UTILIZANDO AÇO CA-50 DE 6,3 MM - MONTAGEM. AF_06/2017</t>
  </si>
  <si>
    <t xml:space="preserve"> 6.1.8 </t>
  </si>
  <si>
    <t xml:space="preserve"> 96546 </t>
  </si>
  <si>
    <t>ARMAÇÃO DE BLOCO, VIGA BALDRAME OU SAPATA UTILIZANDO AÇO CA-50 DE 10 MM - MONTAGEM. AF_06/2017</t>
  </si>
  <si>
    <t xml:space="preserve"> 6.1.9 </t>
  </si>
  <si>
    <t xml:space="preserve"> SESC-EST-042 </t>
  </si>
  <si>
    <t>CONCRETAGEM DE ESTRUTURAS EM CONCRETO USINADO BOMBEADO DE 25 MPA</t>
  </si>
  <si>
    <t>M³</t>
  </si>
  <si>
    <t xml:space="preserve"> 6.1.10 </t>
  </si>
  <si>
    <t xml:space="preserve"> 94319 </t>
  </si>
  <si>
    <t>ATERRO MANUAL DE VALAS COM SOLO ARGILO-ARENOSO. AF_08/2023</t>
  </si>
  <si>
    <t xml:space="preserve"> 6.1.11 </t>
  </si>
  <si>
    <t xml:space="preserve"> 93382 </t>
  </si>
  <si>
    <t>REATERRO MANUAL DE VALAS, COM COMPACTADOR DE SOLOS DE PERCUSSÃO. AF_08/2023</t>
  </si>
  <si>
    <t xml:space="preserve"> 6.2 </t>
  </si>
  <si>
    <t>FUNDAÇÃO PROFUNDA</t>
  </si>
  <si>
    <t xml:space="preserve"> 6.2.1 </t>
  </si>
  <si>
    <t xml:space="preserve"> SESC-EST-081 </t>
  </si>
  <si>
    <t>ESTACA BROCA DE CONCRETO, DIÂMETRO DE 40CM, ESCAVAÇÃO MANUAL COM TRADO CONCHA, COM ARMADURA DE ARRANQUE.</t>
  </si>
  <si>
    <t xml:space="preserve"> 6.2.2 </t>
  </si>
  <si>
    <t xml:space="preserve"> 95583 </t>
  </si>
  <si>
    <t>MONTAGEM DE ARMADURA TRANSVERSAL DE ESTACAS DE SEÇÃO CIRCULAR, DIÂMETRO = 5,0 MM. AF_09/2021_PS</t>
  </si>
  <si>
    <t xml:space="preserve"> 6.2.3 </t>
  </si>
  <si>
    <t xml:space="preserve"> 95576 </t>
  </si>
  <si>
    <t>MONTAGEM DE ARMADURA DE ESTACAS, DIÂMETRO = 8,0 MM. AF_09/2021_PS</t>
  </si>
  <si>
    <t xml:space="preserve"> 6.3 </t>
  </si>
  <si>
    <t>ENSAIOS E TESTES</t>
  </si>
  <si>
    <t xml:space="preserve"> 6.3.1 </t>
  </si>
  <si>
    <t xml:space="preserve"> ED-49545 </t>
  </si>
  <si>
    <t>SETOP</t>
  </si>
  <si>
    <t>DETERMINAÇÃO E ANÁLISE DE RESULTADO DE RESISTÊNCIA A COMPRESSÃO DO CONCRETO MOLDADO</t>
  </si>
  <si>
    <t>U</t>
  </si>
  <si>
    <t xml:space="preserve"> 6.3.2 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</si>
  <si>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</si>
  <si>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</si>
  <si>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>CHP</t>
  </si>
  <si>
    <t xml:space="preserve"> 6.3.3 </t>
  </si>
  <si>
    <t xml:space="preserve"> 101008 </t>
  </si>
  <si>
    <t>CARGA DE ÁGUA EM CAMINHÃO PIPA 10 M³. AF_07/2020</t>
  </si>
  <si>
    <t xml:space="preserve"> 6.3.4 </t>
  </si>
  <si>
    <t xml:space="preserve"> 100962 </t>
  </si>
  <si>
    <t>TRANSPORTE COM CAMINHÃO PIPA DE 10 M³, EM VIA URBANA PAVIMENTADA, DMT ATÉ 30KM (UNIDADE: M3XKM). AF_07/2020</t>
  </si>
  <si>
    <t>M3XKM</t>
  </si>
  <si>
    <t xml:space="preserve"> 6.3.5 </t>
  </si>
  <si>
    <t xml:space="preserve"> SESC-TEC-022 </t>
  </si>
  <si>
    <t>LAUDO DE INSPEÇÃO PARA SISTEMA DE HIDRANTES (PRESSURIZAÇÃO, HIDROSTÁTICO, ESTANQUEIDADE E FUNCIONAMENTO) COM EMISSÃO DE ART</t>
  </si>
  <si>
    <t xml:space="preserve"> 7 </t>
  </si>
  <si>
    <t>ESTRUTURA</t>
  </si>
  <si>
    <t xml:space="preserve"> 7.1 </t>
  </si>
  <si>
    <t>ESTRUTURA EM CONCRETO ARMADO</t>
  </si>
  <si>
    <t xml:space="preserve"> 7.1.1 </t>
  </si>
  <si>
    <t xml:space="preserve"> 92760 </t>
  </si>
  <si>
    <t>ARMAÇÃO DE PILAR OU VIGA DE ESTRUTURA CONVENCIONAL DE CONCRETO ARMADO UTILIZANDO AÇO CA-50 DE 6,3 MM - MONTAGEM. AF_06/2022</t>
  </si>
  <si>
    <t xml:space="preserve"> 7.1.2 </t>
  </si>
  <si>
    <t xml:space="preserve"> 92761 </t>
  </si>
  <si>
    <t>ARMAÇÃO DE PILAR OU VIGA DE ESTRUTURA CONVENCIONAL DE CONCRETO ARMADO UTILIZANDO AÇO CA-50 DE 8,0 MM - MONTAGEM. AF_06/2022</t>
  </si>
  <si>
    <t xml:space="preserve"> 7.1.3 </t>
  </si>
  <si>
    <t xml:space="preserve"> 92762 </t>
  </si>
  <si>
    <t>ARMAÇÃO DE PILAR OU VIGA DE ESTRUTURA CONVENCIONAL DE CONCRETO ARMADO UTILIZANDO AÇO CA-50 DE 10,0 MM - MONTAGEM. AF_06/2022</t>
  </si>
  <si>
    <t xml:space="preserve"> 7.1.4 </t>
  </si>
  <si>
    <t xml:space="preserve"> 92264 </t>
  </si>
  <si>
    <t>FABRICAÇÃO DE FÔRMA PARA PILARES E ESTRUTURAS SIMILARES, EM CHAPA DE MADEIRA COMPENSADA PLASTIFICADA, E = 18 MM. AF_09/2020</t>
  </si>
  <si>
    <t xml:space="preserve"> 7.1.5 </t>
  </si>
  <si>
    <t xml:space="preserve"> 95240 </t>
  </si>
  <si>
    <t>LASTRO DE CONCRETO MAGRO, APLICADO EM PISOS, LAJES SOBRE SOLO OU RADIERS, ESPESSURA DE 3 CM. AF_07/2016</t>
  </si>
  <si>
    <t xml:space="preserve"> 7.1.6 </t>
  </si>
  <si>
    <t xml:space="preserve"> 7.1.7 </t>
  </si>
  <si>
    <t xml:space="preserve"> 103915 </t>
  </si>
  <si>
    <t>EXECUÇÃO DE PISO INDUSTRIAL DE CONCRETO ARMADO, FCK = 20 MPA, ESPESSURA DE 15,0 CM. AF_04/2022</t>
  </si>
  <si>
    <t xml:space="preserve"> 7.1.8 </t>
  </si>
  <si>
    <t xml:space="preserve"> SESC-URB-63 </t>
  </si>
  <si>
    <t>EXECUÇÃO DE PASSEIO (CALÇADA), OU PISO DE CONCRETO, COM CONCRETO USINADO IN LOCO, 25 MPA, ACABAMENTO CONVENCIONAL, ESPESSURA 8 CM, ARMADO COM TELA DE ACO SOLDADA NERVURADA, CA-60, Q-196, (3,11 KG/M2.) ESPACAMENTO DA MALHA = 10 X 10 CM, INCLUSIVE FÔRMA E JUNTA DE DILATAÇÃO.</t>
  </si>
  <si>
    <t xml:space="preserve"> 7.1.9 </t>
  </si>
  <si>
    <t xml:space="preserve"> 101963 </t>
  </si>
  <si>
    <t>LAJE PRÉ-MOLDADA UNIDIRECIONAL, BIAPOIADA, PARA PISO, ENCHIMENTO EM CERÂMICA, VIGOTA CONVENCIONAL, ALTURA TOTAL DA LAJE (ENCHIMENTO+CAPA) = (8+4). AF_11/2020_PA</t>
  </si>
  <si>
    <t xml:space="preserve"> 7.2 </t>
  </si>
  <si>
    <t>ALVENARIA ESTRUTURAL</t>
  </si>
  <si>
    <t xml:space="preserve"> 7.2.1 </t>
  </si>
  <si>
    <t xml:space="preserve"> 89472 </t>
  </si>
  <si>
    <t>ALVENARIA DE BLOCOS DE CONCRETO ESTRUTURAL 14X19X39 CM (ESPESSURA 14 CM), FBK = 14 MPA, UTILIZANDO COLHER DE PEDREIRO. AF_10/2022</t>
  </si>
  <si>
    <t xml:space="preserve"> 7.3 </t>
  </si>
  <si>
    <t>ALVENARIA DE VEDAÇÃO</t>
  </si>
  <si>
    <t xml:space="preserve"> 7.3.1 </t>
  </si>
  <si>
    <t xml:space="preserve"> 103334 </t>
  </si>
  <si>
    <t>ALVENARIA DE VEDAÇÃO DE BLOCOS CERÂMICOS FURADOS NA HORIZONTAL DE 14X9X19 CM (ESPESSURA 14 CM, BLOCO DEITADO) E ARGAMASSA DE ASSENTAMENTO COM PREPARO EM BETONEIRA. AF_12/2021</t>
  </si>
  <si>
    <t xml:space="preserve"> 7.3.2 </t>
  </si>
  <si>
    <t xml:space="preserve"> 93192 </t>
  </si>
  <si>
    <t>VERGA MOLDADA IN LOCO COM UTILIZAÇÃO DE BLOCOS CANALETA PARA PORTAS COM ATÉ 1,5 M DE VÃO. AF_03/2016</t>
  </si>
  <si>
    <t xml:space="preserve"> 7.3.3 </t>
  </si>
  <si>
    <t xml:space="preserve"> 93190 </t>
  </si>
  <si>
    <t>VERGA MOLDADA IN LOCO COM UTILIZAÇÃO DE BLOCOS CANALETA PARA JANELAS COM ATÉ 1,5 M DE VÃO. AF_03/2016</t>
  </si>
  <si>
    <t xml:space="preserve"> 7.3.4 </t>
  </si>
  <si>
    <t xml:space="preserve"> 93194 </t>
  </si>
  <si>
    <t>CONTRAVERGA PRÉ-MOLDADA PARA VÃOS DE ATÉ 1,5 M DE COMPRIMENTO. AF_03/2016</t>
  </si>
  <si>
    <t xml:space="preserve"> 7.3.5 </t>
  </si>
  <si>
    <t xml:space="preserve"> 93203 </t>
  </si>
  <si>
    <t>FIXAÇÃO (ENCUNHAMENTO) DE ALVENARIA DE VEDAÇÃO COM ESPUMA DE POLIURETANO EXPANSIVA. AF_03/2016</t>
  </si>
  <si>
    <t xml:space="preserve"> 8 </t>
  </si>
  <si>
    <t>IMPERMEABILIZAÇÕES</t>
  </si>
  <si>
    <t xml:space="preserve"> 8.1 </t>
  </si>
  <si>
    <t>IMPERMEABILIZAÇÃO DO RESERVATÓRIO</t>
  </si>
  <si>
    <t xml:space="preserve"> 8.1.1 </t>
  </si>
  <si>
    <t xml:space="preserve"> SESC-IMP-61 </t>
  </si>
  <si>
    <t>LIMPEZA DE RESERVATORIOS DE ÁGUA UTILIZANDO ESCOVA COM CERDAS DE NYLON, HIPOCLORITO DE SÓDIO E JATO D</t>
  </si>
  <si>
    <t xml:space="preserve"> 8.1.2 </t>
  </si>
  <si>
    <t xml:space="preserve"> 98558 </t>
  </si>
  <si>
    <t>TRATAMENTO DE RALO OU PONTO EMERGENTE COM ARGAMASSA POLIMÉRICA / MEMBRANA ACRÍLICA REFORÇADO COM TELA DE POLIÉSTER (MAV). AF_09/2023</t>
  </si>
  <si>
    <t xml:space="preserve"> 8.1.3 </t>
  </si>
  <si>
    <t xml:space="preserve"> SESC-IMP-062 </t>
  </si>
  <si>
    <t>IMPERMEABILIZAÇÃO DE SUPERFÍCIE COM ARGAMASSA POLIMÉRICA / MEMBRANA ACRÍLICA, 4 DEMÃOS CRUZADAS, REFORÇADA COM VÉU DE POLIÉSTER (MAV) -VIAPOL 7000</t>
  </si>
  <si>
    <t xml:space="preserve"> 8.1.4 </t>
  </si>
  <si>
    <t xml:space="preserve"> SESC-IMP-001 </t>
  </si>
  <si>
    <t>CALAFETAÇÃO DAS SAÍDAS DAS TUBULAÇÕES DO RESERVATÓRIO COM USO DE SELANTE ELASTOMÉRICO  MONOCOMPONENTE A BASE DE POLIURETANO, MONOPOL PU, REF. VIAPOL.</t>
  </si>
  <si>
    <t xml:space="preserve"> 8.2 </t>
  </si>
  <si>
    <t>IMPERMEABILIZAÇÃO CASA DE BOMBAS</t>
  </si>
  <si>
    <t xml:space="preserve"> 8.2.1 </t>
  </si>
  <si>
    <t xml:space="preserve"> 98557 </t>
  </si>
  <si>
    <t>IMPERMEABILIZAÇÃO DE SUPERFÍCIE COM EMULSÃO ASFÁLTICA, 2 DEMÃOS. AF_09/2023</t>
  </si>
  <si>
    <t xml:space="preserve"> 8.2.2 </t>
  </si>
  <si>
    <t xml:space="preserve"> 98555 </t>
  </si>
  <si>
    <t>IMPERMEABILIZAÇÃO DE SUPERFÍCIE COM ARGAMASSA POLIMÉRICA / MEMBRANA ACRÍLICA, 3 DEMÃOS. AF_09/2023</t>
  </si>
  <si>
    <t xml:space="preserve"> 9 </t>
  </si>
  <si>
    <t>REVESTIMENTO INTERNO / EXTERNO</t>
  </si>
  <si>
    <t xml:space="preserve"> 9.1 </t>
  </si>
  <si>
    <t>CHAPISCO/ EMBOÇO / REBOCO</t>
  </si>
  <si>
    <t xml:space="preserve"> 9.1.1 </t>
  </si>
  <si>
    <t xml:space="preserve"> 88495 </t>
  </si>
  <si>
    <t>EMASSAMENTO COM MASSA LÁTEX, APLICAÇÃO EM PAREDE, UMA DEMÃO, LIXAMENTO MANUAL. AF_04/2023</t>
  </si>
  <si>
    <t xml:space="preserve"> 9.1.2 </t>
  </si>
  <si>
    <t xml:space="preserve"> 87879 </t>
  </si>
  <si>
    <t>CHAPISCO APLICADO EM ALVENARIAS E ESTRUTURAS DE CONCRETO INTERNAS, COM COLHER DE PEDREIRO.  ARGAMASSA TRAÇO 1:3 COM PREPARO EM BETONEIRA 400L. AF_10/2022</t>
  </si>
  <si>
    <t xml:space="preserve"> 9.1.3 </t>
  </si>
  <si>
    <t xml:space="preserve"> 87886 </t>
  </si>
  <si>
    <t>CHAPISCO APLICADO NO TETO OU EM ESTRUTURA, COM DESEMPENADEIRA DENTADA. ARGAMASSA INDUSTRIALIZADA COM PREPARO MANUAL. AF_10/2022</t>
  </si>
  <si>
    <t xml:space="preserve"> 9.1.4 </t>
  </si>
  <si>
    <t xml:space="preserve"> 87535 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</si>
  <si>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</si>
  <si>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 xml:space="preserve"> 9.1.5 </t>
  </si>
  <si>
    <t xml:space="preserve"> 121012 </t>
  </si>
  <si>
    <t>REBOCO CIMENTO/CAL E AREIA 1:1:12</t>
  </si>
  <si>
    <t xml:space="preserve"> 9.2 </t>
  </si>
  <si>
    <t>REVESTIMENTO EM PISO</t>
  </si>
  <si>
    <t xml:space="preserve"> 9.2.1 </t>
  </si>
  <si>
    <t xml:space="preserve"> 95241 </t>
  </si>
  <si>
    <t>LASTRO DE CONCRETO MAGRO, APLICADO EM PISOS, LAJES SOBRE SOLO OU RADIERS, ESPESSURA DE 5 CM. AF_07/2016</t>
  </si>
  <si>
    <t xml:space="preserve"> 9.2.2 </t>
  </si>
  <si>
    <t xml:space="preserve"> 98695 </t>
  </si>
  <si>
    <t>SOLEIRA EM MÁRMORE, LARGURA 15 CM, ESPESSURA 2,0 CM. AF_09/2020</t>
  </si>
  <si>
    <t xml:space="preserve"> 9.2.3 </t>
  </si>
  <si>
    <t xml:space="preserve"> 98689 </t>
  </si>
  <si>
    <t>SOLEIRA EM GRANITO, LARGURA 15 CM, ESPESSURA 2,0 CM. AF_09/2020</t>
  </si>
  <si>
    <t xml:space="preserve"> 9.2.4 </t>
  </si>
  <si>
    <t xml:space="preserve"> 87759 </t>
  </si>
  <si>
    <t>CONTRAPISO EM ARGAMASSA PRONTA, PREPARO MANUAL, APLICADO EM ÁREAS MOLHADAS SOBRE IMPERMEABILIZAÇÃO, ACABAMENTO NÃO REFORÇADO, ESPESSURA 3CM. AF_07/2021</t>
  </si>
  <si>
    <t xml:space="preserve"> 9.2.5 </t>
  </si>
  <si>
    <t xml:space="preserve"> 87263 </t>
  </si>
  <si>
    <t>REVESTIMENTO CERÂMICO PARA PISO COM PLACAS TIPO PORCELANATO DE DIMENSÕES 60X60 CM APLICADA EM AMBIENTES DE ÁREA MAIOR QUE 10 M². AF_02/2023_PE</t>
  </si>
  <si>
    <t xml:space="preserve"> 9.2.6 </t>
  </si>
  <si>
    <t xml:space="preserve"> 040805 </t>
  </si>
  <si>
    <t>PISO METALICO ELEVADO - FABRICACAO E MONTAGEM</t>
  </si>
  <si>
    <t xml:space="preserve"> 10 </t>
  </si>
  <si>
    <t>ESQUADRIAS</t>
  </si>
  <si>
    <t xml:space="preserve"> 10.1 </t>
  </si>
  <si>
    <t>ESQUADRIAS DE ALUMÍNIO</t>
  </si>
  <si>
    <t xml:space="preserve"> 10.1.1 </t>
  </si>
  <si>
    <t xml:space="preserve"> 91341 </t>
  </si>
  <si>
    <t>PORTA EM ALUMÍNIO DE ABRIR TIPO VENEZIANA COM GUARNIÇÃO, FIXAÇÃO COM PARAFUSOS - FORNECIMENTO E INSTALAÇÃO. AF_12/2019</t>
  </si>
  <si>
    <t xml:space="preserve"> 10.1.2 </t>
  </si>
  <si>
    <t xml:space="preserve"> 112800 </t>
  </si>
  <si>
    <t>CAIXILHO ALUMINIO VENEZIANA FIXA</t>
  </si>
  <si>
    <t xml:space="preserve"> 10.1.3 </t>
  </si>
  <si>
    <t xml:space="preserve"> 112190 </t>
  </si>
  <si>
    <t>JANELA VENEZIANA DE CORRER EM ALUMINIO NATURAL</t>
  </si>
  <si>
    <t xml:space="preserve"> 10.2 </t>
  </si>
  <si>
    <t>FECHADURAS / MAÇANETAS / ACESSÓRIOS</t>
  </si>
  <si>
    <t xml:space="preserve"> 10.2.1 </t>
  </si>
  <si>
    <t xml:space="preserve"> 94587 </t>
  </si>
  <si>
    <t>CONTRAMARCO DE AÇO, FIXAÇÃO COM ARGAMASSA - FORNECIMENTO E INSTALAÇÃO. AF_12/2019</t>
  </si>
  <si>
    <t xml:space="preserve"> 10.2.2 </t>
  </si>
  <si>
    <t xml:space="preserve"> SESC-SER-202 </t>
  </si>
  <si>
    <t>FORNECIMENTO E INSTALAÇÃO DE  FECHADURA DE SOBREPOR NO PORTÃO -  MODELO STAM 701/100 OU EQUIVALENTE - COR CINZA</t>
  </si>
  <si>
    <t xml:space="preserve"> 11 </t>
  </si>
  <si>
    <t>SERRALHERIA</t>
  </si>
  <si>
    <t xml:space="preserve"> 11.1 </t>
  </si>
  <si>
    <t>GUARDA CORPO E CORRIMÃO</t>
  </si>
  <si>
    <t xml:space="preserve"> 11.1.1 </t>
  </si>
  <si>
    <t xml:space="preserve"> SESC-SER-038 </t>
  </si>
  <si>
    <t>REMOÇÃO DE GUARDA CORPO / CORRIMÃO DE FORMA MANUAL - COM REAPROVEITAMENTO</t>
  </si>
  <si>
    <t xml:space="preserve"> 11.1.2 </t>
  </si>
  <si>
    <t xml:space="preserve"> 024412 </t>
  </si>
  <si>
    <t>REINSTALACAO DE CORRIMAO DE ESCADA</t>
  </si>
  <si>
    <t xml:space="preserve"> 11.1.3 </t>
  </si>
  <si>
    <t xml:space="preserve"> SESC-ESQ-006 </t>
  </si>
  <si>
    <t>ADEQUAÇÃO DOS GUARDAS - GUARDA CORPO COM TUBOS HORIZONTAIS D= 1 1/2"</t>
  </si>
  <si>
    <t xml:space="preserve"> 11.1.4 </t>
  </si>
  <si>
    <t xml:space="preserve"> SESC-SERV-019 </t>
  </si>
  <si>
    <t>SOLDA EM ELETRODO REVESTIDO, EM PEÇAS DE AÇO PARA SERRALHEIRA, TIPO DE JUNTA EM ÂNGULO DE 90 GRAUS, ESP. 5MM, INCLUSIVE FORNECIMENTO</t>
  </si>
  <si>
    <t>m</t>
  </si>
  <si>
    <t xml:space="preserve"> 11.1.5 </t>
  </si>
  <si>
    <t xml:space="preserve"> 99855 </t>
  </si>
  <si>
    <t>CORRIMÃO SIMPLES, DIÂMETRO EXTERNO = 1 1/2, EM AÇO GALVANIZADO. AF_04/2019_PS</t>
  </si>
  <si>
    <t xml:space="preserve"> 11.1.6 </t>
  </si>
  <si>
    <t xml:space="preserve"> 99837 </t>
  </si>
  <si>
    <t>GUARDA-CORPO DE AÇO GALVANIZADO DE 1,10M, MONTANTES TUBULARES DE 1.1/4 ESPAÇADOS DE 1,20M, TRAVESSA SUPERIOR DE 1.1/2, GRADIL FORMADO POR TUBOS HORIZONTAIS DE 1 E VERTICAIS DE 3/4, FIXADO COM CHUMBADOR MECÂNICO. AF_04/2019_PS</t>
  </si>
  <si>
    <t xml:space="preserve"> 11.2 </t>
  </si>
  <si>
    <t>GRADES E PORTÕES</t>
  </si>
  <si>
    <t xml:space="preserve"> 11.2.1 </t>
  </si>
  <si>
    <t xml:space="preserve"> 100701 </t>
  </si>
  <si>
    <t>PORTA DE FERRO, DE ABRIR, TIPO GRADE COM CHAPA, COM GUARNIÇÕES. AF_12/2019</t>
  </si>
  <si>
    <t xml:space="preserve"> 11.2.2 </t>
  </si>
  <si>
    <t xml:space="preserve"> SESC-SER-008 </t>
  </si>
  <si>
    <t>REMOÇAO E REINSTALAÇÃO DE PORTÃO 0,90X2,10 EM AÇO COMPLETO, COM FERRAGENS E ADUELA, SEM ALISAR - (PORTÃO REAPROVEITADO)</t>
  </si>
  <si>
    <t xml:space="preserve"> 11.2.3 </t>
  </si>
  <si>
    <t xml:space="preserve"> SESC-SER-083 </t>
  </si>
  <si>
    <t>REMOÇAO E REINSTALAÇÃO DE PORTÃO 1,00 X2,10 EM AÇO COMPLETO, COM FERRAGENS E ADUELA, SEM ALISAR - (PORTÃO REAPROVEITADO)</t>
  </si>
  <si>
    <t xml:space="preserve"> 11.2.4 </t>
  </si>
  <si>
    <t xml:space="preserve"> SESC-ESQ-221 </t>
  </si>
  <si>
    <t>BARRA ANTIPÂNICO PARA PORTA DE UMA FOLHA COM FECHADURA DE ACESSO EXTERNO CODIGO DK01 123 DKS OU EQUIVALENTE</t>
  </si>
  <si>
    <t>UN.</t>
  </si>
  <si>
    <t xml:space="preserve"> 11.2.5 </t>
  </si>
  <si>
    <t xml:space="preserve"> 111214 </t>
  </si>
  <si>
    <t>GRADE ACO COM FIXACAO EM PILARES DE ALVENARIA</t>
  </si>
  <si>
    <t xml:space="preserve"> 11.2.6 </t>
  </si>
  <si>
    <t xml:space="preserve"> 111085 </t>
  </si>
  <si>
    <t>PORTAO FERRO PERFIL TUBULAR 2"" GRADE 1,0x0,80m</t>
  </si>
  <si>
    <t xml:space="preserve"> 11.3 </t>
  </si>
  <si>
    <t>GRELHAS DE FERRO FUNDIDO</t>
  </si>
  <si>
    <t xml:space="preserve"> 11.3.1 </t>
  </si>
  <si>
    <t xml:space="preserve"> SESC-SPR-096 </t>
  </si>
  <si>
    <t>GRELHA EM FERRO FUNDIDO DE 50X100CM</t>
  </si>
  <si>
    <t xml:space="preserve"> 11.4 </t>
  </si>
  <si>
    <t>DIVERSOS (ACESSÓRIOS EM SERRALHERIA)</t>
  </si>
  <si>
    <t xml:space="preserve"> 11.4.1 </t>
  </si>
  <si>
    <t xml:space="preserve"> SESC-SER-201 </t>
  </si>
  <si>
    <t>FIXADOR TRAVA PORTA - PISO E PAREDE</t>
  </si>
  <si>
    <t xml:space="preserve"> 12 </t>
  </si>
  <si>
    <t>INSTALAÇÕES HIDRÁULICAS E SANITÁRIAS</t>
  </si>
  <si>
    <t xml:space="preserve"> 12.1 </t>
  </si>
  <si>
    <t>RASGOS / FUROS / ENCHIMENTOS</t>
  </si>
  <si>
    <t xml:space="preserve"> 12.1.1 </t>
  </si>
  <si>
    <t xml:space="preserve"> 90436 </t>
  </si>
  <si>
    <t>FURO EM ALVENARIA PARA DIÂMETROS MENORES OU IGUAIS A 40 MM. AF_05/2015</t>
  </si>
  <si>
    <t xml:space="preserve"> 12.1.2 </t>
  </si>
  <si>
    <t xml:space="preserve"> 90446 </t>
  </si>
  <si>
    <t>RASGO LINEAR MECANIZADO EM CONTRAPISO, PARA RAMAIS/ DISTRIBUIÇÃO DE INSTALAÇÕES HIDRÁULICAS, DIÂMETROS MAIORES QUE 75 MM E MENORES OU IGUAIS A 100 MM. AF_09/2023_PS</t>
  </si>
  <si>
    <t xml:space="preserve"> 12.1.3 </t>
  </si>
  <si>
    <t xml:space="preserve"> 12.1.4 </t>
  </si>
  <si>
    <t xml:space="preserve"> 12.2 </t>
  </si>
  <si>
    <t>TUBOS E CONEXÕES</t>
  </si>
  <si>
    <t xml:space="preserve"> 12.2.1 </t>
  </si>
  <si>
    <t xml:space="preserve"> 89402 </t>
  </si>
  <si>
    <t>TUBO, PVC, SOLDÁVEL, DN 25MM, INSTALADO EM RAMAL DE DISTRIBUIÇÃO DE ÁGUA - FORNECIMENTO E INSTALAÇÃO. AF_06/2022</t>
  </si>
  <si>
    <t xml:space="preserve"> 12.2.2 </t>
  </si>
  <si>
    <t xml:space="preserve"> 91185 </t>
  </si>
  <si>
    <t>FIXAÇÃO DE TUBOS HORIZONTAIS DE PVC, CPVC OU COBRE DIÂMETROS MENORES OU IGUAIS A 40 MM COM ABRAÇADEIRA METÁLICA FLEXÍVEL 18 MM, FIXADA DIRETAMENTE NA LAJE. AF_05/2015</t>
  </si>
  <si>
    <t xml:space="preserve"> 12.2.3 </t>
  </si>
  <si>
    <t xml:space="preserve"> 89714 </t>
  </si>
  <si>
    <t>TUBO PVC, SERIE NORMAL, ESGOTO PREDIAL, DN 100 MM, FORNECIDO E INSTALADO EM RAMAL DE DESCARGA OU RAMAL DE ESGOTO SANITÁRIO. AF_08/2022</t>
  </si>
  <si>
    <t xml:space="preserve"> 12.2.4 </t>
  </si>
  <si>
    <t xml:space="preserve"> SESC-HID-274 </t>
  </si>
  <si>
    <t>CAIXA DE ESGOTO DE INSPEÇÃO/PASSAGEM 80X80CM  EM CONCRETO PRÉ-MOLDADO, COM PROFUNDIDADE MÉDIA DE 0,98M  E TAMPA DE CONCRETO, INCLUSIVE ESCAVAÇÃO, REATERRO, TRANSPORTE, RETIRADA DO MATERIAL ESCAVADO E IMPERMEABILIZAÇÃO.</t>
  </si>
  <si>
    <t xml:space="preserve"> 12.3 </t>
  </si>
  <si>
    <t>REGISTROS E VÁLVULAS</t>
  </si>
  <si>
    <t xml:space="preserve"> 12.3.1 </t>
  </si>
  <si>
    <t xml:space="preserve"> 94489 </t>
  </si>
  <si>
    <t>REGISTRO DE ESFERA, PVC, SOLDÁVEL, COM VOLANTE, DN  25 MM - FORNECIMENTO E INSTALAÇÃO. AF_08/2021</t>
  </si>
  <si>
    <t xml:space="preserve"> 12.3.2 </t>
  </si>
  <si>
    <t xml:space="preserve"> 89972 </t>
  </si>
  <si>
    <t>KIT DE REGISTRO DE GAVETA BRUTO DE LATÃO ¾", INCLUSIVE CONEXÕES, ROSCÁVEL, INSTALADO EM RAMAL DE ÁGUA FRIA - FORNECIMENTO E INSTALAÇÃO. AF_12/2014</t>
  </si>
  <si>
    <t xml:space="preserve"> 12.4 </t>
  </si>
  <si>
    <t>RESERVATÓRIO DE ESCORVA</t>
  </si>
  <si>
    <t xml:space="preserve"> 12.4.1 </t>
  </si>
  <si>
    <t xml:space="preserve"> 102622 </t>
  </si>
  <si>
    <t>CAIXA D´ÁGUA EM POLIETILENO, 500 LITROS (INCLUSOS TUBOS, CONEXÕES E TORNEIRA DE BÓIA) - FORNECIMENTO E INSTALAÇÃO. AF_06/2021</t>
  </si>
  <si>
    <t xml:space="preserve"> 12.5 </t>
  </si>
  <si>
    <t>NOVO HIDRÔMETRO</t>
  </si>
  <si>
    <t xml:space="preserve"> 12.5.1 </t>
  </si>
  <si>
    <t xml:space="preserve"> 95675 </t>
  </si>
  <si>
    <t>HIDRÔMETRO DN 25 (¾ ), 5,0 M³/H FORNECIMENTO E INSTALAÇÃO. AF_11/2016</t>
  </si>
  <si>
    <t xml:space="preserve"> 12.5.2 </t>
  </si>
  <si>
    <t xml:space="preserve"> 95648 </t>
  </si>
  <si>
    <t>KIT CAVALETE PARA MEDIÇÃO DE ÁGUA - ENTRADA INDIVIDUALIZADA, EM CPVC DN 28 (1"), PARA 1 MEDIDOR - FORNECIMENTO E INSTALAÇÃO (EXCLUSIVE HIDRÔMETRO). AF_11/2016</t>
  </si>
  <si>
    <t xml:space="preserve"> 12.5.3 </t>
  </si>
  <si>
    <t xml:space="preserve"> SESC-HID-280 </t>
  </si>
  <si>
    <t>CX. ALVENARIA 50X50X50 CM PARA HIDROMETRO C/ TAMPA (C X L X H)</t>
  </si>
  <si>
    <t xml:space="preserve"> 13 </t>
  </si>
  <si>
    <t>INSTALAÇÕES ELÉTRICAS</t>
  </si>
  <si>
    <t xml:space="preserve"> 13.1 </t>
  </si>
  <si>
    <t xml:space="preserve"> 13.1.1 </t>
  </si>
  <si>
    <t xml:space="preserve"> 104758 </t>
  </si>
  <si>
    <t>FURO MANUAL EM ALVENARIA, PARA INSTALAÇÕES ELÉTRICAS, DIÂMETROS MENORES OU IGUAIS A 40 MM. AF_09/2023</t>
  </si>
  <si>
    <t xml:space="preserve"> 13.1.2 </t>
  </si>
  <si>
    <t xml:space="preserve"> 104759 </t>
  </si>
  <si>
    <t>FURO MANUAL EM ALVENARIA, PARA INSTALAÇÕES ELÉTRICAS, DIÂMETROS MAIORES QUE 40 MM E MENORES OU IGUAIS A 75 MM. AF_09/2023</t>
  </si>
  <si>
    <t xml:space="preserve"> 13.1.3 </t>
  </si>
  <si>
    <t xml:space="preserve"> 90438 </t>
  </si>
  <si>
    <t>FURO EM ALVENARIA PARA DIÂMETROS MAIORES QUE 75 MM. AF_05/2015</t>
  </si>
  <si>
    <t xml:space="preserve"> 13.2 </t>
  </si>
  <si>
    <t>INFRAESTRUTURA /CABEAMENTO</t>
  </si>
  <si>
    <t xml:space="preserve"> 13.2.1 </t>
  </si>
  <si>
    <t xml:space="preserve"> SESC-ELE-760 </t>
  </si>
  <si>
    <t>FORNECIMENTO E INSTALAÇÃO DE ELETRODUTO GALVANIZADO A FOGO COM ROSCA DE 3/4". INCLUSIVE CONEXÕES E FIXAÇÃO</t>
  </si>
  <si>
    <t xml:space="preserve"> 13.2.2 </t>
  </si>
  <si>
    <t xml:space="preserve"> SESC-ELE-759 </t>
  </si>
  <si>
    <t>FORNECIMENTO E INSTALAÇÃO DE ELETRODUTO GALVANIZADO A FOGO COM ROSCA DE 2". INCLUSIVE CONEXÕES E FIXAÇÃO</t>
  </si>
  <si>
    <t xml:space="preserve"> 13.2.3 </t>
  </si>
  <si>
    <t xml:space="preserve"> 061550 </t>
  </si>
  <si>
    <t>ELETRODUTO FLEXIVEL SEALTUBE 3/4""</t>
  </si>
  <si>
    <t xml:space="preserve"> 13.2.4 </t>
  </si>
  <si>
    <t xml:space="preserve"> 061553 </t>
  </si>
  <si>
    <t>ELETRODUTO FLEXIVEL SEALTUBE 2""</t>
  </si>
  <si>
    <t xml:space="preserve"> 13.2.5 </t>
  </si>
  <si>
    <t xml:space="preserve"> 97668 </t>
  </si>
  <si>
    <t>ELETRODUTO FLEXÍVEL CORRUGADO, PEAD, DN 63 (2"), PARA REDE ENTERRADA DE DISTRIBUIÇÃO DE ENERGIA ELÉTRICA - FORNECIMENTO E INSTALAÇÃO. AF_12/2021</t>
  </si>
  <si>
    <t xml:space="preserve"> 13.2.6 </t>
  </si>
  <si>
    <t xml:space="preserve"> 062100 </t>
  </si>
  <si>
    <t>CONDULETE ALUMINIO MULTIPLO X 3/4 COM KIT DE VEDACAO IP54</t>
  </si>
  <si>
    <t xml:space="preserve"> 13.2.7 </t>
  </si>
  <si>
    <t xml:space="preserve"> SESC-ELE-764 </t>
  </si>
  <si>
    <t>FORNECIMENTO E INSTALAÇÃO DE CONDULETE DE ALUMÍNIO 2" TIPO LB COM ROSCA IP54 , TIPO LB/LL.</t>
  </si>
  <si>
    <t xml:space="preserve"> 13.2.8 </t>
  </si>
  <si>
    <t xml:space="preserve"> SESC-ELE-765 </t>
  </si>
  <si>
    <t>FORNECIMENTO E INSTALAÇÃO DE CONDULETE DE ALUMÍNIO 2" TIPO LR COM ROSCA IP54.</t>
  </si>
  <si>
    <t xml:space="preserve"> 13.2.9 </t>
  </si>
  <si>
    <t xml:space="preserve"> SESC-ELE-767 </t>
  </si>
  <si>
    <t>FORNECIMENTO E INSTALAÇÃO DE CONDULETE DE ALUMÍNIO 2" TIPO C COM ROSCA IP54.</t>
  </si>
  <si>
    <t xml:space="preserve"> 13.2.10 </t>
  </si>
  <si>
    <t xml:space="preserve"> SESC-ELE-768 </t>
  </si>
  <si>
    <t>FORNECIMENTO E INSTALAÇÃO LUVA AÇO GALVANIZADO A FOGO COM ROSCA DE 2"</t>
  </si>
  <si>
    <t xml:space="preserve"> 13.2.11 </t>
  </si>
  <si>
    <t xml:space="preserve"> SESC-ELE-769 </t>
  </si>
  <si>
    <t>FORNECIMENTO E INSTALAÇÃO DE BOX MACHO GIRATÓRIO DE 2"</t>
  </si>
  <si>
    <t xml:space="preserve"> 13.2.12 </t>
  </si>
  <si>
    <t xml:space="preserve"> 92986 </t>
  </si>
  <si>
    <t>CABO DE COBRE FLEXÍVEL ISOLADO, 35 MM², ANTI-CHAMA 0,6/1,0 KV, PARA REDE ENTERRADA DE DISTRIBUIÇÃO DE ENERGIA ELÉTRICA - FORNECIMENTO E INSTALAÇÃO. AF_12/2021</t>
  </si>
  <si>
    <t xml:space="preserve"> 13.2.13 </t>
  </si>
  <si>
    <t xml:space="preserve"> 91924 </t>
  </si>
  <si>
    <t>CABO DE COBRE FLEXÍVEL ISOLADO, 1,5 MM², ANTI-CHAMA 450/750 V, PARA CIRCUITOS TERMINAIS - FORNECIMENTO E INSTALAÇÃO. AF_03/2023</t>
  </si>
  <si>
    <t xml:space="preserve"> 13.2.14 </t>
  </si>
  <si>
    <t xml:space="preserve"> 91927 </t>
  </si>
  <si>
    <t>CABO DE COBRE FLEXÍVEL ISOLADO, 2,5 MM², ANTI-CHAMA 0,6/1,0 KV, PARA CIRCUITOS TERMINAIS - FORNECIMENTO E INSTALAÇÃO. AF_03/2023</t>
  </si>
  <si>
    <t xml:space="preserve"> 13.2.15 </t>
  </si>
  <si>
    <t xml:space="preserve"> 93000 </t>
  </si>
  <si>
    <t>CABO DE COBRE FLEXÍVEL ISOLADO, 240 MM², ANTI-CHAMA 0,6/1,0 KV, PARA REDE ENTERRADA DE DISTRIBUIÇÃO DE ENERGIA ELÉTRICA - FORNECIMENTO E INSTALAÇÃO. AF_12/2021</t>
  </si>
  <si>
    <t xml:space="preserve"> 13.3 </t>
  </si>
  <si>
    <t>LUMINÁRIAS, EXCETO PCIP</t>
  </si>
  <si>
    <t xml:space="preserve"> 13.3.1 </t>
  </si>
  <si>
    <t xml:space="preserve"> 060144 </t>
  </si>
  <si>
    <t>LUMINARIA TIPO TARTARUGA PRETA TASCHIBRA</t>
  </si>
  <si>
    <t xml:space="preserve"> 13.4 </t>
  </si>
  <si>
    <t>INTERRUPTORES / TOMADAS / ACESSÓRIOS</t>
  </si>
  <si>
    <t xml:space="preserve"> 13.4.1 </t>
  </si>
  <si>
    <t xml:space="preserve"> SESC-ELE-770 </t>
  </si>
  <si>
    <t>FORNECIMENTO E INSTALAÇÃO DE INTERRUPTOR DE 1 SEÇÃO (SIMPLES) DE SOBREPOR MONTADO EM CONDULETE DE 3/4"</t>
  </si>
  <si>
    <t xml:space="preserve"> 13.4.2 </t>
  </si>
  <si>
    <t xml:space="preserve"> 061610 </t>
  </si>
  <si>
    <t>INTERRUPTOR DIFERENCIAL RESIDUAL DR-25A</t>
  </si>
  <si>
    <t xml:space="preserve"> 13.4.3 </t>
  </si>
  <si>
    <t xml:space="preserve"> SESC-ELE-771 </t>
  </si>
  <si>
    <t>FORNECIMENTO E INSTALAÇÃO DE CAIXA DE PASSAGEM DE EMBUTIR EM PAREDE COM TAMPA 250 mm X 250 mm X 200 mm PVC</t>
  </si>
  <si>
    <t xml:space="preserve"> 13.4.4 </t>
  </si>
  <si>
    <t xml:space="preserve"> SESC-ELE-772 </t>
  </si>
  <si>
    <t>FORNECIMENTO E INSTALAÇÃO DE DISJUNTOR MAGNÉTICO TRIPOLAR DE 160A, SEM DISPARADOR TÉRMICO. Iccmín = 10 kA, DISPARADOR MAGNÉTICO FIXO EM 600A</t>
  </si>
  <si>
    <t xml:space="preserve"> 13.4.5 </t>
  </si>
  <si>
    <t xml:space="preserve"> SESC-ELE-773 </t>
  </si>
  <si>
    <t>FORNECIMENTO E INSTALAÇÃO DE ACIONADOR MANUAL AMB-3202 1NA+1NF INTELBRÁS OU EQUIVALENTE</t>
  </si>
  <si>
    <t xml:space="preserve"> 13.4.6 </t>
  </si>
  <si>
    <t xml:space="preserve"> 062870 </t>
  </si>
  <si>
    <t>TOMADA UNIVERSAL 2P 10A-250V EM CONDULETE DE ALUMINIO</t>
  </si>
  <si>
    <t xml:space="preserve"> 13.5 </t>
  </si>
  <si>
    <t>QUADROS ELÉTRICOS - EXCETO PCIP</t>
  </si>
  <si>
    <t xml:space="preserve"> 13.5.1 </t>
  </si>
  <si>
    <t xml:space="preserve"> SESC-ELE-762 </t>
  </si>
  <si>
    <t>FORNECIMENTO E INSTALAÇÃO DE QUADRO DE DISTRIBUICAO PARA 8 DISJUNTOR DIN DE SOBREPOR (REF. WEG QDW02-6-FS). CONFORME PROJETO</t>
  </si>
  <si>
    <t>UND</t>
  </si>
  <si>
    <t xml:space="preserve"> 14 </t>
  </si>
  <si>
    <t>INSTALAÇÕES DE PREVENÇÃO E COMBATE A INCÊNDIO</t>
  </si>
  <si>
    <t xml:space="preserve"> 14.1 </t>
  </si>
  <si>
    <t>RASGOS, FUROS E ENCHIMENTOS</t>
  </si>
  <si>
    <t xml:space="preserve"> 14.1.1 </t>
  </si>
  <si>
    <t xml:space="preserve"> 14.1.2 </t>
  </si>
  <si>
    <t xml:space="preserve"> 90441 </t>
  </si>
  <si>
    <t>FURO MECANIZADO EM CONCRETO, COM MARTELO DEMOLIDOR, PARA INSTALAÇÕES HIDRÁULICAS, DIÂMETROS MAIORES QUE 75 MM E MENORES OU IGUAIS A 150 MM. AF_09/2023</t>
  </si>
  <si>
    <t xml:space="preserve"> 14.2 </t>
  </si>
  <si>
    <t>REDE DE ÁGUA / INCÊNDIO / HIDRANTES</t>
  </si>
  <si>
    <t xml:space="preserve"> 14.2.1 </t>
  </si>
  <si>
    <t xml:space="preserve"> 022760 </t>
  </si>
  <si>
    <t>RETIRADA TUBOS GALVANIZADOS 2.1/2"" A 4""</t>
  </si>
  <si>
    <t xml:space="preserve"> 14.2.2 </t>
  </si>
  <si>
    <t xml:space="preserve"> SESC-PCI-210 </t>
  </si>
  <si>
    <t>FORNECIMENTO E INSTALAÇÃO DE TUBULAÇÃO EM AÇO GALVANIZADO  3/4" COM PINTURA EM ESMALTE SINTÉTICO VERMELHO, INCLUINDO CONEXÕES, FITA TEFLON, FIXAÇÕES.</t>
  </si>
  <si>
    <t xml:space="preserve"> 14.2.3 </t>
  </si>
  <si>
    <t xml:space="preserve"> SESC-PCI-209 </t>
  </si>
  <si>
    <t>FORNECIMENTO E INSTALAÇÃO DE TUBULAÇÃO EM AÇO GALVANIZADO  Ø63mm, COM PINTURA EM ESMALTE SINTÉTICO VERMELHO, INCLUINDO CONEXÕES, FITA TEFLON, FIXAÇÕES.</t>
  </si>
  <si>
    <t xml:space="preserve"> 14.2.4 </t>
  </si>
  <si>
    <t xml:space="preserve"> SESC-ELE-774 </t>
  </si>
  <si>
    <t>FORNECIMENTO E INSTALAÇÃO DE TUBULAÇÃO EM AÇO GALVANIZADO  Ø100mm, COM PINTURA EM ESMALTE SINTÉTICO VERMELHO, INCLUINDO CONEXÕES, FITA TEFLON, FIXAÇÕES.</t>
  </si>
  <si>
    <t xml:space="preserve"> 14.2.5 </t>
  </si>
  <si>
    <t xml:space="preserve"> 103017 </t>
  </si>
  <si>
    <t>VÁLVULA DE RETENÇÃO, DE BRONZE, PÉ COM CRIVOS, ROSCÁVEL, 4" - FORNECIMENTO E INSTALAÇÃO. AF_08/2021</t>
  </si>
  <si>
    <t xml:space="preserve"> 14.2.6 </t>
  </si>
  <si>
    <t xml:space="preserve"> 99626 </t>
  </si>
  <si>
    <t>VÁLVULA DE RETENÇÃO HORIZONTAL, DE BRONZE, ROSCÁVEL, 4" - FORNECIMENTO E INSTALAÇÃO. AF_08/2021</t>
  </si>
  <si>
    <t xml:space="preserve"> 14.2.7 </t>
  </si>
  <si>
    <t xml:space="preserve"> 99634 </t>
  </si>
  <si>
    <t>VÁLVULA DE RETENÇÃO VERTICAL, DE BRONZE, ROSCÁVEL, 4" - FORNECIMENTO E INSTALAÇÃO. AF_08/2021</t>
  </si>
  <si>
    <t xml:space="preserve"> 14.2.8 </t>
  </si>
  <si>
    <t xml:space="preserve"> 99619 </t>
  </si>
  <si>
    <t>VÁLVULA DE RETENÇÃO HORIZONTAL, DE BRONZE, ROSCÁVEL, 3/4" - FORNECIMENTO E INSTALAÇÃO. AF_08/2021</t>
  </si>
  <si>
    <t xml:space="preserve"> 14.2.9 </t>
  </si>
  <si>
    <t xml:space="preserve"> 99628 </t>
  </si>
  <si>
    <t>VÁLVULA DE RETENÇÃO VERTICAL, DE BRONZE, ROSCÁVEL, 3/4" - FORNECIMENTO E INSTALAÇÃO. AF_08/2021</t>
  </si>
  <si>
    <t xml:space="preserve"> 14.2.10 </t>
  </si>
  <si>
    <t xml:space="preserve"> 94501 </t>
  </si>
  <si>
    <t>REGISTRO DE GAVETA BRUTO, LATÃO, ROSCÁVEL, 4" - FORNECIMENTO E INSTALAÇÃO. AF_08/2021</t>
  </si>
  <si>
    <t xml:space="preserve"> 14.2.11 </t>
  </si>
  <si>
    <t xml:space="preserve"> 89353 </t>
  </si>
  <si>
    <t>REGISTRO DE GAVETA BRUTO, LATÃO, ROSCÁVEL, 3/4" - FORNECIMENTO E INSTALAÇÃO. AF_08/2021</t>
  </si>
  <si>
    <t xml:space="preserve"> 14.2.12 </t>
  </si>
  <si>
    <t xml:space="preserve"> SESC-PCI-211 </t>
  </si>
  <si>
    <t>FORNECIMENTO E INSTALAÇÃO DE BOMBA PRINCIPAL/RESERVA: THEBE THB-18 OU EQUIVALENTE</t>
  </si>
  <si>
    <t xml:space="preserve"> 14.2.13 </t>
  </si>
  <si>
    <t xml:space="preserve"> SESC-PCI-212 </t>
  </si>
  <si>
    <t>FORNECIMENTO E INSTALAÇÃO DE BOMBABOMBA JOCKEY SCHNEIDER SBC-92 S/T AV 150mm - 1.5CV OU EQUIVALENTE</t>
  </si>
  <si>
    <t xml:space="preserve"> 14.2.14 </t>
  </si>
  <si>
    <t xml:space="preserve"> SESC-PCI-213 </t>
  </si>
  <si>
    <t>FORNECIMENTO E INSTALAÇÃO DE PRESSOSTATO TELEMECANIQUE XML B004, A2511OU EQUIVALENTE</t>
  </si>
  <si>
    <t xml:space="preserve"> 14.2.15 </t>
  </si>
  <si>
    <t xml:space="preserve"> SESC-PCI-207 </t>
  </si>
  <si>
    <t>CILINDRO DE PRESSÃO OU MOLA PNEUMÁTICA DE DIÂMETRO 150mm, COMPRIMENTO DE 1,20m COM GARRAS PARA FIXAÇÃO NA PAREDE</t>
  </si>
  <si>
    <t xml:space="preserve"> 14.2.16 </t>
  </si>
  <si>
    <t xml:space="preserve"> SESC-PCI-214 </t>
  </si>
  <si>
    <t>FORNECIMENTO E INSTALAÇÃO DE QUADRO COMPLETO PADRÃO PARA ACIONAMENTO AUTOMATIZADO DA BOMBA DE INCÊNDIO,CONFORME PROJETO</t>
  </si>
  <si>
    <t xml:space="preserve"> 14.2.17 </t>
  </si>
  <si>
    <t xml:space="preserve"> 070634 </t>
  </si>
  <si>
    <t>CHAVE DE FLUXO TIPO PALHETA 1"" SERIE 100</t>
  </si>
  <si>
    <t xml:space="preserve"> 14.2.18 </t>
  </si>
  <si>
    <t xml:space="preserve"> 101916 </t>
  </si>
  <si>
    <t>HIDRANTE SUBTERRÂNEO PREDIAL (COM CURVA LONGA E CAIXA), DN 75 MM - FORNECIMENTO E INSTALAÇÃO. AF_10/2020</t>
  </si>
  <si>
    <t xml:space="preserve"> 14.2.19 </t>
  </si>
  <si>
    <t xml:space="preserve"> SESC-PCI-215 </t>
  </si>
  <si>
    <t>ABRIGO PARA HIDRANTE, 90X60X17CM, COM REGISTRO GLOBO ANGULAR 45 GRAUS 2 1/2", ADAPTADOR STORZ 2 1/2", MANGUEIRA DE INCÊNDIO 30M (15x2), REDUÇÃO 2 1/2" X 1 1/2" E ESGUICHO JATO REGULAVE 2 1/2" - FORNECIMENTO E INSTALAÇÃO</t>
  </si>
  <si>
    <t xml:space="preserve"> 14.3 </t>
  </si>
  <si>
    <t>SISTEMA DE DETECÇÃO E ALARME</t>
  </si>
  <si>
    <t xml:space="preserve"> 14.3.1 </t>
  </si>
  <si>
    <t xml:space="preserve"> SESC-PCI-216 </t>
  </si>
  <si>
    <t>FORNECIMENTO E INSTALAÇÃO DE SISTEMA DE ALARME CONTRA INCENDIO INCLUINDO UMA CENTRAL DE ALARME,ROTEADOR/REPETIDOR/AMPLIFICADOR, ACIONADORES MANUAIS, SIRENES COM REPETIDORES MANUAIS, CONFORME PROJETO (TODOS OE EQUIPAMENTOS SEM FIO (WIRELESS))</t>
  </si>
  <si>
    <t xml:space="preserve"> 14.4 </t>
  </si>
  <si>
    <t>EXTINTORES E EQUIPAMENTOS</t>
  </si>
  <si>
    <t xml:space="preserve"> 14.4.1 </t>
  </si>
  <si>
    <t xml:space="preserve"> 055863 </t>
  </si>
  <si>
    <t>EXTINTOR PO QUIMICO SECO 6kg ABC NBR 15808:2017</t>
  </si>
  <si>
    <t xml:space="preserve"> 14.4.2 </t>
  </si>
  <si>
    <t xml:space="preserve"> 058618 </t>
  </si>
  <si>
    <t>SUPORTE DE PISO PARA EXTINTOR DE INCENDIO</t>
  </si>
  <si>
    <t xml:space="preserve"> 14.4.3 </t>
  </si>
  <si>
    <t xml:space="preserve"> 055690 </t>
  </si>
  <si>
    <t>ABRIGO EXTERNO P/ EXTINTOR EM CHAPA DE AǏ 85 X 40 X 30 CM</t>
  </si>
  <si>
    <t xml:space="preserve"> 14.5 </t>
  </si>
  <si>
    <t>LUMINÁRIAS DE EMERGÊNCIA</t>
  </si>
  <si>
    <t xml:space="preserve"> 14.5.1 </t>
  </si>
  <si>
    <t xml:space="preserve"> 97599 </t>
  </si>
  <si>
    <t>LUMINÁRIA DE EMERGÊNCIA, COM 30 LÂMPADAS LED DE 2 W, SEM REATOR - FORNECIMENTO E INSTALAÇÃO. AF_02/2020</t>
  </si>
  <si>
    <t xml:space="preserve"> 14.5.2 </t>
  </si>
  <si>
    <t xml:space="preserve"> 060418 </t>
  </si>
  <si>
    <t>LUMINARIA LUZ EMERGENCIA LED 1200 LUMENS 2 FAROIS SEGURIMAX</t>
  </si>
  <si>
    <t xml:space="preserve"> 14.6 </t>
  </si>
  <si>
    <t>SINALIZAÇÃO DE EMERGÊNCIA</t>
  </si>
  <si>
    <t xml:space="preserve"> 14.6.1 </t>
  </si>
  <si>
    <t xml:space="preserve"> SESC-PCI-217 </t>
  </si>
  <si>
    <t>FORNECIMENTO E INSTALAÇÃO - PLACA DE SINALIZAÇÃO DE EQUIPAMENTO TIPO "A5" EM MATERIAL PLÁSTICO.  PICTOGRAMA DE RAIO E FAIXA TRIANGULAR NA COR PRETA / FUNDO COR AMARELA / DIMENSÕES 204X204MM</t>
  </si>
  <si>
    <t xml:space="preserve"> 14.6.2 </t>
  </si>
  <si>
    <t xml:space="preserve"> SESC-PCI-218 </t>
  </si>
  <si>
    <t>FORNECIMENTO E INSTALAÇÃO - PLACA DE SINALIZAÇÃO DE EQUIPAMENTO TIPO "CH" EM MATERIAL PLÁSTICO.RETANGULAR, FUNDO VERDE  E PICTOGRAMA FOTOLUMINESCENTE EM COR BRANCA</t>
  </si>
  <si>
    <t xml:space="preserve"> 14.6.3 </t>
  </si>
  <si>
    <t xml:space="preserve"> SESC-PCI-219 </t>
  </si>
  <si>
    <t>FORNECIMENTO E INSTALAÇÃO - PLACA DE SINALIZAÇÃO DE EQUIPAMENTO TIPO "E1" EM MATERIAL PLÁSTICO. PICTOGRAMA DE ALARME SONORO NA COR BRANCA FOTOLUMINESCENTE / FUNDO COR VERMELHA / DIMENSÕES 30X30CM / FIXADA NA PAREDE</t>
  </si>
  <si>
    <t xml:space="preserve"> 14.6.4 </t>
  </si>
  <si>
    <t xml:space="preserve"> SESC-PCI-220 </t>
  </si>
  <si>
    <t>FORNECIMENTO E INSTALAÇÃO - PLACA DE SINALIZAÇÃO DE EQUIPAMENTO TIPO "E2" EM MATERIAL PLÁSTICO. PICTOGRAMA QUADRADO COM CIRCULO NA COR VERMELHA / FUNDO COR BRANCA FOTOLUMINESCENTE / MENSAGEM "ALARME DE INCÊNDIO" EM ARIAL CAIXA ALTA E COR VERMELHA / DIMENSÕES 20X30CM / FIXADA NA PAREDE</t>
  </si>
  <si>
    <t xml:space="preserve"> 14.6.5 </t>
  </si>
  <si>
    <t xml:space="preserve"> SESC-IES-005 </t>
  </si>
  <si>
    <t>FORNECIMENTO E INSTALAÇÃO - PLACA DE SINALIZAÇÃO DE EQUIPAMENTO TIPO "E3" EM MATERIAL PLÁSTICO. PICTOGRAMA QUADRADO COM CIRCULO NA COR VERMELHA / FUNDO COR BRANCA FOTOLUMINESCENTE / MENSAGEM "BOMBA DE INCÊNDIO" EM ARIAL CAIXA ALTA E COR VERMELHA / DIMENSÕES 30X30CM / FIXADA NA PAREDE</t>
  </si>
  <si>
    <t xml:space="preserve"> 14.6.6 </t>
  </si>
  <si>
    <t xml:space="preserve"> SESC-PCI-097 </t>
  </si>
  <si>
    <t>FORNECIMENTO E INSTALAÇÃO DE PLACA DE SINALIZAÇÃO DE EQUIPAMENTOS DE COMBATE A INCÊNDIO E ALARME.  "EXTINTOR DE INCÊNDIO". PLACA TIPO E5 (CONFORME IT-15 CORPO DE BOMBEIROS) DIMENSÃO: 30X30cm</t>
  </si>
  <si>
    <t xml:space="preserve"> 14.6.7 </t>
  </si>
  <si>
    <t xml:space="preserve"> SESC-PSG-119 </t>
  </si>
  <si>
    <t>FORNECIMENTO E INSTALAÇÃO DE PLACA DE SINALIZAÇÃO DE EQUIPAMENTOS DE COMBATE A INCÊNDIO E ALARME.  "ABRIGO DE MANGUEIRA E HIDRANTE". PLACA TIPO E8 (CONFORME IT-15 CORPO DE BOMBEIROS) DIMENSÃO: 300X300mm</t>
  </si>
  <si>
    <t xml:space="preserve"> 14.6.8 </t>
  </si>
  <si>
    <t xml:space="preserve"> SESC-PCI-221 </t>
  </si>
  <si>
    <t>FORNECIMENTO E INSTALAÇÃO - PLACA DE SINALIZAÇÃO TIPO "E20" COM AVISO FOTOLUMINESCENTE "NÃO DESLIGUE A CHAVE DA BOMBA DE INCÊNDIO", DIMENSÕES 300X300MM</t>
  </si>
  <si>
    <t xml:space="preserve"> 14.6.9 </t>
  </si>
  <si>
    <t xml:space="preserve"> SESC-PCI-222 </t>
  </si>
  <si>
    <t>FORNECIMENTO E INSTALAÇÃO DE PLACA DE SINALIZAÇÃO COMPLEMENTAR "INDICAÇÃO DOS SISTEMAS DE PROTEÇÃO CONTRA INCÊNDIO EXISTENTES NA EDIFICAÇÃO" PLACA TIPO M1 (CONFORME IT-15 CORPO DE BOMBEIROS). DIMENSÃO 400x300 mm</t>
  </si>
  <si>
    <t xml:space="preserve"> 14.6.10 </t>
  </si>
  <si>
    <t xml:space="preserve"> SESC-PCI-227 </t>
  </si>
  <si>
    <t>FORNECIMENTO DE PLACA FOTOLUMINESCENTE M2 ATENDENDO A ABNT NBR 16820, IT-20, 25 X13</t>
  </si>
  <si>
    <t xml:space="preserve"> 14.6.11 </t>
  </si>
  <si>
    <t xml:space="preserve"> SESC-PCI-223 </t>
  </si>
  <si>
    <t>FORNECIMENTO E INSTALAÇÃO - PLACA DE SINALIZAÇÃO COMPLEMENTAR TIPO "M7" EM MATERIAL PLÁSTICO / FUNDO VERDE CONTRASTANTE COM A MENSAGEM NA COR BRANCA (CONFORME DESCRITO EM PROJETO) / DIMENSÕES 252X126CM</t>
  </si>
  <si>
    <t xml:space="preserve"> 14.6.12 </t>
  </si>
  <si>
    <t xml:space="preserve"> SESC-PCI-224 </t>
  </si>
  <si>
    <t>FORNECIMENTO E INSTALAÇÃO - PLACA DE SINALIZAÇÃO COMPLEMENTAR TIPO "M8" EM MATERIAL PLÁSTICO / FUNDO VERDE CONTRASTANTE COM A MENSAGEM NA COR BRANCA: "ACESSO RESTRITO" / DIMENSÕES 252x126MM</t>
  </si>
  <si>
    <t xml:space="preserve"> 14.6.13 </t>
  </si>
  <si>
    <t xml:space="preserve"> SESC-PCI-281 </t>
  </si>
  <si>
    <t>FORNECIMENTO E INSTALAÇÃO - PLACA DE SINALIZAÇÃO DE PROIBIÇÃO TIPO "P3" EM MATERIAL PLÁSTICO / PICTOGRAMA DE BALDE DE ÁGUA SOBRE O FOGO NA COR PRETA / FUNDO COR BRANCA / FAIXA CIRCULAR E BARRA DIAMETRAL NA COR VERMELHA / DIMENSÕES 20X20CM</t>
  </si>
  <si>
    <t xml:space="preserve"> 14.6.14 </t>
  </si>
  <si>
    <t xml:space="preserve"> SESC-PCI-282 </t>
  </si>
  <si>
    <t>FORNECIMENTO E INSTALAÇÃO - PLACA DE ORIENTAÇÃO E SALVAMENTO FOTOLUMINESCENTE TIPO "S1" -  (SAÍDA - DIREITA / ESQUERDA), DIMENSÕES CONFORME PROJETO</t>
  </si>
  <si>
    <t xml:space="preserve"> 14.6.15 </t>
  </si>
  <si>
    <t xml:space="preserve"> SESC-PCI-283 </t>
  </si>
  <si>
    <t>FORNECIMENTO E INSTALAÇÃO - PLACA DE ORIENTAÇÃO E SALVAMENTO TIPO "S2" EM MATERIAL PLÁSTICO. PICTOGRAMA PESSOA E SETA "PARA DIREITA" OU "PARA ESQUERDA" NA COR BRANCA FOTOLUMINESCENTE / FUNDO COR VERDE / DIMENSÕES 25X15CM</t>
  </si>
  <si>
    <t xml:space="preserve"> 14.6.16 </t>
  </si>
  <si>
    <t xml:space="preserve"> SESC-PCI-022 </t>
  </si>
  <si>
    <t>FORNECIMENTO E INSTALAÇÃO - PLACA DE ORIENTAÇÃO E SALVAMENTO TIPO "S3" EM MATERIAL PLÁSTICO. PICTOGRAMA PESSOA E SETA NA COR BRANCA FOTOLUMINESCENTE / FUNDO COR VERDE / DIMENSÕES 25X15CM / FIXADA NA PAREDE</t>
  </si>
  <si>
    <t xml:space="preserve"> 14.6.17 </t>
  </si>
  <si>
    <t xml:space="preserve"> SESC-PCI-225 </t>
  </si>
  <si>
    <t>FORNECIMENTO E INSTALAÇÃO DE PLACA DE ORIENTAÇÃO E SALVAMENTO.  PLACA INDICATIVA  ESCADA DE EMERGÊNCIA  TIPO S6 (CONFORME IT-15 CORPO DE BOMBEIROS). DIMENSÃO 252x126mm</t>
  </si>
  <si>
    <t xml:space="preserve"> 14.6.18 </t>
  </si>
  <si>
    <t xml:space="preserve"> SESC-PCI-226 </t>
  </si>
  <si>
    <t>FORNECIMENTO E INSTALAÇÃO DE PLACA DE ORIENTAÇÃO E SALVAMENTO.  PLACA INDICATIVA  ESCADA DE EMERGÊNCIA  TIPO S7 (CONFORME IT-15 CORPO DE BOMBEIROS). DIMENSÃO 252x126mm</t>
  </si>
  <si>
    <t xml:space="preserve"> 14.6.19 </t>
  </si>
  <si>
    <t xml:space="preserve"> SESC-PCI-028 </t>
  </si>
  <si>
    <t>FORNECIMENTO E INSTALAÇÃO DE PLACA DE ORIENTAÇÃO E SALVAMENTO.  PLACA INDICATIVA  ESCADA DE EMERGÊNCIA  TIPO S8 (CONFORME IT-15 CORPO DE BOMBEIROS). DIMENSÃO 252x126mm</t>
  </si>
  <si>
    <t xml:space="preserve"> 14.6.20 </t>
  </si>
  <si>
    <t xml:space="preserve"> SESC-PCI-029 </t>
  </si>
  <si>
    <t>FORNECIMENTO E INSTALAÇÃO DE PLACA DE ORIENTAÇÃO E SALVAMENTO.  PLACA INDICATIVA  ESCADA DE EMERGÊNCIA  TIPO S9 (CONFORME IT-15 CORPO DE BOMBEIROS) DIMENSÃO 252x126 mm</t>
  </si>
  <si>
    <t xml:space="preserve"> 14.6.21 </t>
  </si>
  <si>
    <t xml:space="preserve"> SESC-PCI-030 </t>
  </si>
  <si>
    <t>FORNECIMENTO E INSTALAÇÃO DE PLACA DE ORIENTAÇÃO E SALVAMENTO .  PLACA INDICATIVA  ESCADA DE EMERGÊNCIA  TIPO S10 (CONFORME IT-15 CORPO DE BOMBEIROS). DIMENSÃO 252x126 mm</t>
  </si>
  <si>
    <t xml:space="preserve"> 14.6.22 </t>
  </si>
  <si>
    <t xml:space="preserve"> SESC-PCI-080 </t>
  </si>
  <si>
    <t>FORNECIMENTO E INSTALAÇÃO DE PLACA DE ORIENTAÇÃO E SALVAMENTO.  PLACA INDICATIVA  SAÍDA DE EMERGÊNCIA.  TIPO S12 (CONFORME IT-15 CORPO DE BOMBEIROS). DIMENSÃO 316x158 mm</t>
  </si>
  <si>
    <t xml:space="preserve"> 14.6.23 </t>
  </si>
  <si>
    <t xml:space="preserve"> SESC-PCI-082 </t>
  </si>
  <si>
    <t>FORNECIMENTO E INSTALAÇÃO DE PLACA DE ORIENTAÇÃO E SALVAMENTO.  PLACA DE INSTRUÇÃO DE ABERTURA DA PORTA CORTA FOGO POR BARRA ANTIPÂNICO TIPO S18 (CONFORME IT-15 CORPO DE BOMBEIROS) . DIMENSÃO 316x158 mm</t>
  </si>
  <si>
    <t xml:space="preserve"> 14.6.24 </t>
  </si>
  <si>
    <t xml:space="preserve"> SESC-SPR-098 </t>
  </si>
  <si>
    <t>APLICAÇÃO DE FAIXA/FITA ADESIVA ANTIDERRAPANTE, LARGURA 50MM, EM DEGRAUS DE ESCADA, INCLUSIVE FORNECIMENTO</t>
  </si>
  <si>
    <t xml:space="preserve"> 15 </t>
  </si>
  <si>
    <t>PINTURA</t>
  </si>
  <si>
    <t xml:space="preserve"> 15.1 </t>
  </si>
  <si>
    <t>PINTURA SOBRE PAREDE</t>
  </si>
  <si>
    <t xml:space="preserve"> 15.1.1 </t>
  </si>
  <si>
    <t xml:space="preserve"> 88489 </t>
  </si>
  <si>
    <t>APLICAÇÃO MANUAL DE PINTURA COM TINTA LÁTEX ACRÍLICA EM PAREDES, DUAS DEMÃOS. AF_06/2014</t>
  </si>
  <si>
    <t xml:space="preserve"> 15.1.2 </t>
  </si>
  <si>
    <t xml:space="preserve"> 88485 </t>
  </si>
  <si>
    <t>FUNDO SELADOR ACRÍLICO, APLICAÇÃO MANUAL EM PAREDE, UMA DEMÃO. AF_04/2023</t>
  </si>
  <si>
    <t xml:space="preserve"> 15.1.3 </t>
  </si>
  <si>
    <t xml:space="preserve"> 96134 </t>
  </si>
  <si>
    <t>APLICAÇÃO MANUAL DE MASSA ACRÍLICA EM SUPERFÍCIES INTERNAS DE SACADA DE EDIFÍCIOS DE MÚLTIPLOS PAVIMENTOS, DUAS DEMÃOS. AF_05/2017</t>
  </si>
  <si>
    <t xml:space="preserve"> 15.1.4 </t>
  </si>
  <si>
    <t xml:space="preserve"> 96128 </t>
  </si>
  <si>
    <t>APLICAÇÃO MANUAL DE MASSA ACRÍLICA EM SUPERFÍCIES EXTERNAS DE SACADA DE EDIFÍCIOS DE MÚLTIPLOS PAVIMENTOS, UMA DEMÃO. AF_05/2017</t>
  </si>
  <si>
    <t xml:space="preserve"> 15.2 </t>
  </si>
  <si>
    <t>PINTURA INTERNA SOBRE TETO / TABICA / SANCAS</t>
  </si>
  <si>
    <t xml:space="preserve"> 15.2.1 </t>
  </si>
  <si>
    <t xml:space="preserve"> 88484 </t>
  </si>
  <si>
    <t>FUNDO SELADOR ACRÍLICO, APLICAÇÃO MANUAL EM TETO, UMA DEMÃO. AF_04/2023</t>
  </si>
  <si>
    <t xml:space="preserve"> 15.2.2 </t>
  </si>
  <si>
    <t xml:space="preserve"> 180584 </t>
  </si>
  <si>
    <t>PREPARO DE TETOS COM MASSA ACRILICA YPIRANGA (LATA 18 LITROS)</t>
  </si>
  <si>
    <t xml:space="preserve"> 15.2.3 </t>
  </si>
  <si>
    <t xml:space="preserve"> 104639 </t>
  </si>
  <si>
    <t>PINTURA LÁTEX ACRÍLICA ECONÔMICA, APLICAÇÃO MANUAL EM TETO, DUAS DEMÃOS. AF_04/2023</t>
  </si>
  <si>
    <t xml:space="preserve"> 15.3 </t>
  </si>
  <si>
    <t>PINTURA SOBRE PISO</t>
  </si>
  <si>
    <t xml:space="preserve"> 15.3.1 </t>
  </si>
  <si>
    <t xml:space="preserve"> 102492 </t>
  </si>
  <si>
    <t>PINTURA DE PISO COM TINTA ACRÍLICA, APLICAÇÃO MANUAL, 3 DEMÃOS, INCLUSO FUNDO PREPARADOR. AF_05/2021</t>
  </si>
  <si>
    <t xml:space="preserve"> 15.3.2 </t>
  </si>
  <si>
    <t xml:space="preserve"> 102501 </t>
  </si>
  <si>
    <t>PINTURA DE FAIXA DE PEDESTRE OU ZEBRADA COM TINTA ACRÍLICA, E  = 30 CM, APLICAÇÃO MANUAL. AF_05/2021</t>
  </si>
  <si>
    <t xml:space="preserve"> 15.4 </t>
  </si>
  <si>
    <t>PINTURA SOBRE SUPERFÍCIES METÁLICAS</t>
  </si>
  <si>
    <t xml:space="preserve"> 15.4.1 </t>
  </si>
  <si>
    <t xml:space="preserve"> 100717 </t>
  </si>
  <si>
    <t>LIXAMENTO MANUAL EM SUPERFÍCIES METÁLICAS EM OBRA. AF_01/2020</t>
  </si>
  <si>
    <t xml:space="preserve"> 15.4.2 </t>
  </si>
  <si>
    <t xml:space="preserve"> SESC-PIN-010 </t>
  </si>
  <si>
    <t>PRIMER PI GALVANIZADOS (GALVITE/SIMILAR) - ESTRUTURAS</t>
  </si>
  <si>
    <t xml:space="preserve"> 15.4.3 </t>
  </si>
  <si>
    <t xml:space="preserve"> 100762 </t>
  </si>
  <si>
    <t>PINTURA COM TINTA ALQUÍDICA DE ACABAMENTO (ESMALTE SINTÉTICO FOSCO) APLICADA A ROLO OU PINCEL SOBRE SUPERFÍCIES METÁLICAS (EXCETO PERFIL) EXECUTADO EM OBRA (02 DEMÃOS). AF_01/2020</t>
  </si>
  <si>
    <t xml:space="preserve"> 15.4.4 </t>
  </si>
  <si>
    <t xml:space="preserve"> 100741 </t>
  </si>
  <si>
    <t>PINTURA COM TINTA ALQUÍDICA DE ACABAMENTO (ESMALTE SINTÉTICO ACETINADO) PULVERIZADA SOBRE SUPERFÍCIES METÁLICAS (EXCETO PERFIL) EXECUTADO EM OBRA (POR DEMÃO). AF_01/2020_PE</t>
  </si>
  <si>
    <t xml:space="preserve"> 16 </t>
  </si>
  <si>
    <t>FACHADA</t>
  </si>
  <si>
    <t xml:space="preserve"> 16.1 </t>
  </si>
  <si>
    <t>PEITORIL</t>
  </si>
  <si>
    <t xml:space="preserve"> 16.1.1 </t>
  </si>
  <si>
    <t xml:space="preserve"> SESC-REV-300 </t>
  </si>
  <si>
    <t>PINGADEIRA COM DIMENSÃO (20X5)CM, MOLDADO "IN-LOCO", EM CONCRETO NÃO ESTRUTURAL, PREPARADO EM OBRA COM BETONEIRA, COM FCK 15MPA, INCLUSIVE LANÇAMENTO, ADENSAMENTO, ACABAMENTO E ARMAÇÃO</t>
  </si>
  <si>
    <t xml:space="preserve"> 17 </t>
  </si>
  <si>
    <t>LIMPEZA FINAL DE OBRA</t>
  </si>
  <si>
    <t xml:space="preserve"> 17.1 </t>
  </si>
  <si>
    <t>LIMPEZA FINAL</t>
  </si>
  <si>
    <t xml:space="preserve"> 17.1.1 </t>
  </si>
  <si>
    <t xml:space="preserve"> SESC-SPR-019 </t>
  </si>
  <si>
    <t>CARGA E DESCARGA MANUAL DE ENTULHO EM CAÇAMBA</t>
  </si>
  <si>
    <t xml:space="preserve"> 17.1.2 </t>
  </si>
  <si>
    <t xml:space="preserve"> 03.25.01 </t>
  </si>
  <si>
    <t>SUDECAP</t>
  </si>
  <si>
    <t>CAÇAMBA 5m³</t>
  </si>
  <si>
    <t>VG</t>
  </si>
  <si>
    <t xml:space="preserve"> 17.1.3 </t>
  </si>
  <si>
    <t xml:space="preserve"> SESC-LIP-001 </t>
  </si>
  <si>
    <t>VALOR TOTAL (R$)</t>
  </si>
  <si>
    <t>ANEXO XI - MODELO DE PROPOSTA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</si>
</sst>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8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1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0" tint="-0.24994659260841701"/>
      </right>
      <top/>
      <bottom style="thin">
        <color theme="2" tint="-0.24994659260841701"/>
      </bottom>
      <diagonal/>
    </border>
    <border>
      <left/>
      <right style="thin">
        <color theme="0" tint="-0.34998626667073579"/>
      </right>
      <top/>
      <bottom style="thin">
        <color theme="2" tint="-0.24994659260841701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0">
    <xf numFmtId="0" fontId="0" fillId="0" borderId="0" xfId="0"/>
    <xf numFmtId="0" fontId="4" fillId="4" borderId="0" xfId="0" applyFont="1" applyFill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0" fillId="8" borderId="0" xfId="0" applyFill="1" applyAlignment="1">
      <alignment horizontal="center" vertical="center"/>
    </xf>
    <xf numFmtId="0" fontId="7" fillId="8" borderId="6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44" fontId="7" fillId="8" borderId="8" xfId="1" applyFont="1" applyFill="1" applyBorder="1" applyAlignment="1">
      <alignment horizontal="center" vertical="center" wrapText="1"/>
    </xf>
    <xf numFmtId="10" fontId="7" fillId="8" borderId="9" xfId="2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left" vertical="top" wrapText="1"/>
    </xf>
    <xf numFmtId="0" fontId="1" fillId="8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1" fillId="4" borderId="0" xfId="0" applyFont="1" applyFill="1" applyAlignment="1">
      <alignment horizontal="center" wrapText="1"/>
    </xf>
    <xf numFmtId="0" fontId="0" fillId="0" borderId="0" xfId="0"/>
    <xf numFmtId="0" fontId="1" fillId="5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65"/>
  <sheetViews>
    <sheetView showGridLines="0" tabSelected="1" showOutlineSymbols="0" showWhiteSpace="0" zoomScale="55" zoomScaleNormal="55" workbookViewId="0">
      <selection sqref="A1:X1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6" width="13" bestFit="1" customWidth="1"/>
    <col min="7" max="7" width="19.125" customWidth="1"/>
    <col min="8" max="8" width="13" bestFit="1" customWidth="1"/>
    <col min="9" max="9" width="4" customWidth="1"/>
    <col min="10" max="10" width="6.75" bestFit="1" customWidth="1"/>
    <col min="11" max="11" width="13.375" bestFit="1" customWidth="1"/>
    <col min="12" max="12" width="9.375" bestFit="1" customWidth="1"/>
    <col min="13" max="13" width="58.125" bestFit="1" customWidth="1"/>
    <col min="16" max="16" width="19.125" customWidth="1"/>
    <col min="17" max="17" width="13.5" customWidth="1"/>
    <col min="18" max="18" width="3.75" customWidth="1"/>
    <col min="19" max="19" width="15.375" customWidth="1"/>
    <col min="20" max="20" width="17.375" customWidth="1"/>
    <col min="22" max="22" width="13.375" customWidth="1"/>
    <col min="24" max="24" width="17.625" customWidth="1"/>
  </cols>
  <sheetData>
    <row r="1" spans="1:24" ht="37.5" customHeight="1" x14ac:dyDescent="0.25">
      <c r="A1" s="29" t="s">
        <v>739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</row>
    <row r="2" spans="1:24" ht="15" x14ac:dyDescent="0.2">
      <c r="A2" s="9"/>
      <c r="B2" s="9"/>
      <c r="C2" s="9"/>
      <c r="D2" s="9" t="s">
        <v>0</v>
      </c>
      <c r="E2" s="24" t="s">
        <v>1</v>
      </c>
      <c r="F2" s="24"/>
      <c r="G2" s="9"/>
      <c r="H2" s="9"/>
    </row>
    <row r="3" spans="1:24" ht="80.099999999999994" customHeight="1" x14ac:dyDescent="0.2">
      <c r="A3" s="1"/>
      <c r="B3" s="1"/>
      <c r="C3" s="1"/>
      <c r="D3" s="1" t="s">
        <v>2</v>
      </c>
      <c r="E3" s="25" t="s">
        <v>3</v>
      </c>
      <c r="F3" s="25"/>
      <c r="G3" s="1"/>
      <c r="H3" s="1"/>
    </row>
    <row r="4" spans="1:24" ht="15" x14ac:dyDescent="0.25">
      <c r="A4" s="26"/>
      <c r="B4" s="27"/>
      <c r="C4" s="27"/>
      <c r="D4" s="27"/>
      <c r="E4" s="27"/>
      <c r="F4" s="27"/>
      <c r="G4" s="27"/>
      <c r="H4" s="27"/>
    </row>
    <row r="5" spans="1:24" ht="31.5" customHeight="1" x14ac:dyDescent="0.2">
      <c r="A5" s="28" t="s">
        <v>4</v>
      </c>
      <c r="B5" s="28"/>
      <c r="C5" s="28"/>
      <c r="D5" s="28"/>
      <c r="E5" s="28"/>
      <c r="F5" s="28"/>
      <c r="G5" s="28"/>
      <c r="H5" s="28"/>
      <c r="J5" s="20" t="s">
        <v>5</v>
      </c>
      <c r="K5" s="20"/>
      <c r="L5" s="20"/>
      <c r="M5" s="20"/>
      <c r="N5" s="20"/>
      <c r="O5" s="20"/>
      <c r="P5" s="20"/>
      <c r="Q5" s="20"/>
      <c r="S5" s="21" t="s">
        <v>6</v>
      </c>
      <c r="T5" s="22"/>
      <c r="U5" s="22"/>
      <c r="V5" s="22"/>
      <c r="W5" s="22"/>
      <c r="X5" s="23"/>
    </row>
    <row r="6" spans="1:24" ht="60" customHeight="1" x14ac:dyDescent="0.2">
      <c r="A6" s="10" t="s">
        <v>7</v>
      </c>
      <c r="B6" s="10" t="s">
        <v>8</v>
      </c>
      <c r="C6" s="10" t="s">
        <v>9</v>
      </c>
      <c r="D6" s="10" t="s">
        <v>10</v>
      </c>
      <c r="E6" s="10" t="s">
        <v>11</v>
      </c>
      <c r="F6" s="10" t="s">
        <v>12</v>
      </c>
      <c r="G6" s="10" t="s">
        <v>13</v>
      </c>
      <c r="H6" s="10" t="s">
        <v>14</v>
      </c>
      <c r="I6" s="4"/>
      <c r="J6" s="10" t="s">
        <v>7</v>
      </c>
      <c r="K6" s="10" t="s">
        <v>8</v>
      </c>
      <c r="L6" s="10" t="s">
        <v>9</v>
      </c>
      <c r="M6" s="10" t="s">
        <v>10</v>
      </c>
      <c r="N6" s="10" t="s">
        <v>11</v>
      </c>
      <c r="O6" s="10" t="s">
        <v>12</v>
      </c>
      <c r="P6" s="10" t="s">
        <v>13</v>
      </c>
      <c r="Q6" s="10" t="s">
        <v>14</v>
      </c>
      <c r="R6" s="4"/>
      <c r="S6" s="5" t="s">
        <v>10</v>
      </c>
      <c r="T6" s="6" t="s">
        <v>11</v>
      </c>
      <c r="U6" s="6" t="s">
        <v>12</v>
      </c>
      <c r="V6" s="6" t="s">
        <v>13</v>
      </c>
      <c r="W6" s="7" t="s">
        <v>14</v>
      </c>
      <c r="X6" s="8" t="s">
        <v>15</v>
      </c>
    </row>
    <row r="7" spans="1:24" ht="24" customHeight="1" x14ac:dyDescent="0.2">
      <c r="A7" s="11" t="s">
        <v>16</v>
      </c>
      <c r="B7" s="11"/>
      <c r="C7" s="11"/>
      <c r="D7" s="11" t="s">
        <v>17</v>
      </c>
      <c r="E7" s="11"/>
      <c r="F7" s="12"/>
      <c r="G7" s="11"/>
      <c r="H7" s="13">
        <v>8190.84</v>
      </c>
      <c r="J7" s="11" t="s">
        <v>16</v>
      </c>
      <c r="K7" s="11"/>
      <c r="L7" s="11"/>
      <c r="M7" s="11" t="s">
        <v>17</v>
      </c>
      <c r="N7" s="11"/>
      <c r="O7" s="12"/>
      <c r="P7" s="11"/>
      <c r="Q7" s="13">
        <f>Q8</f>
        <v>0</v>
      </c>
      <c r="S7" s="2"/>
      <c r="T7" s="2"/>
      <c r="U7" s="2"/>
      <c r="V7" s="2"/>
      <c r="W7" s="2"/>
      <c r="X7" s="2"/>
    </row>
    <row r="8" spans="1:24" ht="24" customHeight="1" x14ac:dyDescent="0.2">
      <c r="A8" s="11" t="s">
        <v>18</v>
      </c>
      <c r="B8" s="11"/>
      <c r="C8" s="11"/>
      <c r="D8" s="11" t="s">
        <v>19</v>
      </c>
      <c r="E8" s="11"/>
      <c r="F8" s="12"/>
      <c r="G8" s="11"/>
      <c r="H8" s="13">
        <v>8190.84</v>
      </c>
      <c r="J8" s="11" t="s">
        <v>18</v>
      </c>
      <c r="K8" s="11"/>
      <c r="L8" s="11"/>
      <c r="M8" s="11" t="s">
        <v>19</v>
      </c>
      <c r="N8" s="11"/>
      <c r="O8" s="12"/>
      <c r="P8" s="11"/>
      <c r="Q8" s="13">
        <f>SUM(Q9)</f>
        <v>0</v>
      </c>
      <c r="S8" s="2"/>
      <c r="T8" s="2"/>
      <c r="U8" s="2"/>
      <c r="V8" s="2"/>
      <c r="W8" s="2"/>
      <c r="X8" s="2"/>
    </row>
    <row r="9" spans="1:24" ht="26.1" customHeight="1" x14ac:dyDescent="0.2">
      <c r="A9" s="14" t="s">
        <v>20</v>
      </c>
      <c r="B9" s="15" t="s">
        <v>21</v>
      </c>
      <c r="C9" s="14" t="s">
        <v>22</v>
      </c>
      <c r="D9" s="14" t="s">
        <v>23</v>
      </c>
      <c r="E9" s="16" t="s">
        <v>24</v>
      </c>
      <c r="F9" s="15">
        <v>4</v>
      </c>
      <c r="G9" s="17">
        <v>2047.71</v>
      </c>
      <c r="H9" s="17">
        <v>8190.84</v>
      </c>
      <c r="J9" s="14" t="s">
        <v>20</v>
      </c>
      <c r="K9" s="15" t="s">
        <v>21</v>
      </c>
      <c r="L9" s="14" t="s">
        <v>22</v>
      </c>
      <c r="M9" s="14" t="s">
        <v>23</v>
      </c>
      <c r="N9" s="16" t="s">
        <v>24</v>
      </c>
      <c r="O9" s="15">
        <v>4</v>
      </c>
      <c r="P9" s="17"/>
      <c r="Q9" s="17">
        <f>ROUND(O9*P9,2)</f>
        <v>0</v>
      </c>
      <c r="S9" s="3" t="b">
        <f>M9=D9</f>
        <v>1</v>
      </c>
      <c r="T9" s="3" t="b">
        <f>N9=E9</f>
        <v>1</v>
      </c>
      <c r="U9" s="3" t="str">
        <f>IF(O9=F9,"OK","ERRO")</f>
        <v>OK</v>
      </c>
      <c r="V9" s="3" t="str">
        <f>IF(P9&lt;=G9,"OK","ERRO")</f>
        <v>OK</v>
      </c>
      <c r="W9" s="3" t="str">
        <f>IF(Q9&lt;=K9,"OK","ERRO")</f>
        <v>OK</v>
      </c>
      <c r="X9" s="3">
        <f>Q9/H9</f>
        <v>0</v>
      </c>
    </row>
    <row r="10" spans="1:24" ht="24" customHeight="1" x14ac:dyDescent="0.2">
      <c r="A10" s="11" t="s">
        <v>25</v>
      </c>
      <c r="B10" s="11"/>
      <c r="C10" s="11"/>
      <c r="D10" s="11" t="s">
        <v>26</v>
      </c>
      <c r="E10" s="11"/>
      <c r="F10" s="12"/>
      <c r="G10" s="11"/>
      <c r="H10" s="13">
        <v>174499.12</v>
      </c>
      <c r="J10" s="11" t="s">
        <v>25</v>
      </c>
      <c r="K10" s="11"/>
      <c r="L10" s="11"/>
      <c r="M10" s="11" t="s">
        <v>26</v>
      </c>
      <c r="N10" s="11"/>
      <c r="O10" s="12"/>
      <c r="P10" s="11"/>
      <c r="Q10" s="13">
        <f>SUM(Q11)</f>
        <v>0</v>
      </c>
      <c r="S10" s="2"/>
      <c r="T10" s="2"/>
      <c r="U10" s="2"/>
      <c r="V10" s="2"/>
      <c r="W10" s="2"/>
      <c r="X10" s="2"/>
    </row>
    <row r="11" spans="1:24" ht="26.1" customHeight="1" x14ac:dyDescent="0.2">
      <c r="A11" s="14" t="s">
        <v>27</v>
      </c>
      <c r="B11" s="15" t="s">
        <v>28</v>
      </c>
      <c r="C11" s="14" t="s">
        <v>22</v>
      </c>
      <c r="D11" s="14" t="s">
        <v>29</v>
      </c>
      <c r="E11" s="16" t="s">
        <v>30</v>
      </c>
      <c r="F11" s="15">
        <v>1</v>
      </c>
      <c r="G11" s="17">
        <v>174499.12</v>
      </c>
      <c r="H11" s="17">
        <v>174499.12</v>
      </c>
      <c r="J11" s="14" t="s">
        <v>27</v>
      </c>
      <c r="K11" s="15" t="s">
        <v>28</v>
      </c>
      <c r="L11" s="14" t="s">
        <v>22</v>
      </c>
      <c r="M11" s="14" t="s">
        <v>29</v>
      </c>
      <c r="N11" s="16" t="s">
        <v>30</v>
      </c>
      <c r="O11" s="15">
        <v>1</v>
      </c>
      <c r="P11" s="17"/>
      <c r="Q11" s="17">
        <f>ROUND(O11*P11,2)</f>
        <v>0</v>
      </c>
      <c r="S11" s="3" t="b">
        <f>M11=D11</f>
        <v>1</v>
      </c>
      <c r="T11" s="3" t="b">
        <f>N11=E11</f>
        <v>1</v>
      </c>
      <c r="U11" s="3" t="str">
        <f>IF(O11=F11,"OK","ERRO")</f>
        <v>OK</v>
      </c>
      <c r="V11" s="3" t="str">
        <f>IF(P11&lt;=G11,"OK","ERRO")</f>
        <v>OK</v>
      </c>
      <c r="W11" s="3" t="str">
        <f t="shared" ref="W11" si="0">IF(Q11&lt;=K11,"OK","ERRO")</f>
        <v>OK</v>
      </c>
      <c r="X11" s="3">
        <f>Q11/H11</f>
        <v>0</v>
      </c>
    </row>
    <row r="12" spans="1:24" ht="24" customHeight="1" x14ac:dyDescent="0.2">
      <c r="A12" s="11" t="s">
        <v>31</v>
      </c>
      <c r="B12" s="11"/>
      <c r="C12" s="11"/>
      <c r="D12" s="11" t="s">
        <v>32</v>
      </c>
      <c r="E12" s="11"/>
      <c r="F12" s="12"/>
      <c r="G12" s="11"/>
      <c r="H12" s="13">
        <v>11166.78</v>
      </c>
      <c r="J12" s="11" t="s">
        <v>31</v>
      </c>
      <c r="K12" s="11"/>
      <c r="L12" s="11"/>
      <c r="M12" s="11" t="s">
        <v>32</v>
      </c>
      <c r="N12" s="11"/>
      <c r="O12" s="12"/>
      <c r="P12" s="11"/>
      <c r="Q12" s="13">
        <f>Q13+Q15+Q17+Q19</f>
        <v>0</v>
      </c>
      <c r="S12" s="2"/>
      <c r="T12" s="2"/>
      <c r="U12" s="2"/>
      <c r="V12" s="2"/>
      <c r="W12" s="2"/>
      <c r="X12" s="2"/>
    </row>
    <row r="13" spans="1:24" ht="24" customHeight="1" x14ac:dyDescent="0.2">
      <c r="A13" s="11" t="s">
        <v>33</v>
      </c>
      <c r="B13" s="11"/>
      <c r="C13" s="11"/>
      <c r="D13" s="11" t="s">
        <v>34</v>
      </c>
      <c r="E13" s="11"/>
      <c r="F13" s="12"/>
      <c r="G13" s="11"/>
      <c r="H13" s="13">
        <v>783.5</v>
      </c>
      <c r="J13" s="11" t="s">
        <v>33</v>
      </c>
      <c r="K13" s="11"/>
      <c r="L13" s="11"/>
      <c r="M13" s="11" t="s">
        <v>34</v>
      </c>
      <c r="N13" s="11"/>
      <c r="O13" s="12"/>
      <c r="P13" s="11"/>
      <c r="Q13" s="13">
        <f>SUM(Q14)</f>
        <v>0</v>
      </c>
      <c r="S13" s="2"/>
      <c r="T13" s="2"/>
      <c r="U13" s="2"/>
      <c r="V13" s="2"/>
      <c r="W13" s="2"/>
      <c r="X13" s="2"/>
    </row>
    <row r="14" spans="1:24" ht="39" customHeight="1" x14ac:dyDescent="0.2">
      <c r="A14" s="14" t="s">
        <v>35</v>
      </c>
      <c r="B14" s="15" t="s">
        <v>36</v>
      </c>
      <c r="C14" s="14" t="s">
        <v>37</v>
      </c>
      <c r="D14" s="14" t="s">
        <v>38</v>
      </c>
      <c r="E14" s="16" t="s">
        <v>39</v>
      </c>
      <c r="F14" s="15">
        <v>2</v>
      </c>
      <c r="G14" s="17">
        <v>391.75</v>
      </c>
      <c r="H14" s="17">
        <v>783.5</v>
      </c>
      <c r="J14" s="14" t="s">
        <v>35</v>
      </c>
      <c r="K14" s="15" t="s">
        <v>36</v>
      </c>
      <c r="L14" s="14" t="s">
        <v>37</v>
      </c>
      <c r="M14" s="14" t="s">
        <v>38</v>
      </c>
      <c r="N14" s="16" t="s">
        <v>39</v>
      </c>
      <c r="O14" s="15">
        <v>2</v>
      </c>
      <c r="P14" s="17"/>
      <c r="Q14" s="17">
        <f>ROUND(O14*P14,2)</f>
        <v>0</v>
      </c>
      <c r="S14" s="3" t="b">
        <f>M14=D14</f>
        <v>1</v>
      </c>
      <c r="T14" s="3" t="b">
        <f>N14=E14</f>
        <v>1</v>
      </c>
      <c r="U14" s="3" t="str">
        <f>IF(O14=F14,"OK","ERRO")</f>
        <v>OK</v>
      </c>
      <c r="V14" s="3" t="str">
        <f>IF(P14&lt;=G14,"OK","ERRO")</f>
        <v>OK</v>
      </c>
      <c r="W14" s="3" t="str">
        <f t="shared" ref="W14" si="1">IF(Q14&lt;=K14,"OK","ERRO")</f>
        <v>OK</v>
      </c>
      <c r="X14" s="3">
        <f>Q14/H14</f>
        <v>0</v>
      </c>
    </row>
    <row r="15" spans="1:24" ht="24" customHeight="1" x14ac:dyDescent="0.2">
      <c r="A15" s="11" t="s">
        <v>40</v>
      </c>
      <c r="B15" s="11"/>
      <c r="C15" s="11"/>
      <c r="D15" s="11" t="s">
        <v>41</v>
      </c>
      <c r="E15" s="11"/>
      <c r="F15" s="12"/>
      <c r="G15" s="11"/>
      <c r="H15" s="13">
        <v>840</v>
      </c>
      <c r="J15" s="11" t="s">
        <v>40</v>
      </c>
      <c r="K15" s="11"/>
      <c r="L15" s="11"/>
      <c r="M15" s="11" t="s">
        <v>41</v>
      </c>
      <c r="N15" s="11"/>
      <c r="O15" s="12"/>
      <c r="P15" s="11"/>
      <c r="Q15" s="13">
        <f>SUM(Q16)</f>
        <v>0</v>
      </c>
      <c r="S15" s="2"/>
      <c r="T15" s="2"/>
      <c r="U15" s="2"/>
      <c r="V15" s="2"/>
      <c r="W15" s="2"/>
      <c r="X15" s="2"/>
    </row>
    <row r="16" spans="1:24" ht="26.1" customHeight="1" x14ac:dyDescent="0.2">
      <c r="A16" s="14" t="s">
        <v>42</v>
      </c>
      <c r="B16" s="15" t="s">
        <v>43</v>
      </c>
      <c r="C16" s="14" t="s">
        <v>44</v>
      </c>
      <c r="D16" s="14" t="s">
        <v>45</v>
      </c>
      <c r="E16" s="16" t="s">
        <v>46</v>
      </c>
      <c r="F16" s="15">
        <v>50</v>
      </c>
      <c r="G16" s="17">
        <v>16.8</v>
      </c>
      <c r="H16" s="17">
        <v>840</v>
      </c>
      <c r="J16" s="14" t="s">
        <v>42</v>
      </c>
      <c r="K16" s="15" t="s">
        <v>43</v>
      </c>
      <c r="L16" s="14" t="s">
        <v>44</v>
      </c>
      <c r="M16" s="14" t="s">
        <v>45</v>
      </c>
      <c r="N16" s="16" t="s">
        <v>46</v>
      </c>
      <c r="O16" s="15">
        <v>50</v>
      </c>
      <c r="P16" s="17"/>
      <c r="Q16" s="17">
        <f>ROUND(O16*P16,2)</f>
        <v>0</v>
      </c>
      <c r="S16" s="3" t="b">
        <f>M16=D16</f>
        <v>1</v>
      </c>
      <c r="T16" s="3" t="b">
        <f>N16=E16</f>
        <v>1</v>
      </c>
      <c r="U16" s="3" t="str">
        <f>IF(O16=F16,"OK","ERRO")</f>
        <v>OK</v>
      </c>
      <c r="V16" s="3" t="str">
        <f>IF(P16&lt;=G16,"OK","ERRO")</f>
        <v>OK</v>
      </c>
      <c r="W16" s="3" t="str">
        <f t="shared" ref="W16" si="2">IF(Q16&lt;=K16,"OK","ERRO")</f>
        <v>OK</v>
      </c>
      <c r="X16" s="3">
        <f>Q16/H16</f>
        <v>0</v>
      </c>
    </row>
    <row r="17" spans="1:24" ht="24" customHeight="1" x14ac:dyDescent="0.2">
      <c r="A17" s="11" t="s">
        <v>47</v>
      </c>
      <c r="B17" s="11"/>
      <c r="C17" s="11"/>
      <c r="D17" s="11" t="s">
        <v>48</v>
      </c>
      <c r="E17" s="11"/>
      <c r="F17" s="12"/>
      <c r="G17" s="11"/>
      <c r="H17" s="13">
        <v>5267.64</v>
      </c>
      <c r="J17" s="11" t="s">
        <v>47</v>
      </c>
      <c r="K17" s="11"/>
      <c r="L17" s="11"/>
      <c r="M17" s="11" t="s">
        <v>48</v>
      </c>
      <c r="N17" s="11"/>
      <c r="O17" s="12"/>
      <c r="P17" s="11"/>
      <c r="Q17" s="13">
        <f>SUM(Q18)</f>
        <v>0</v>
      </c>
      <c r="S17" s="2"/>
      <c r="T17" s="2"/>
      <c r="U17" s="2"/>
      <c r="V17" s="2"/>
      <c r="W17" s="2"/>
      <c r="X17" s="2"/>
    </row>
    <row r="18" spans="1:24" ht="26.1" customHeight="1" x14ac:dyDescent="0.2">
      <c r="A18" s="14" t="s">
        <v>49</v>
      </c>
      <c r="B18" s="15" t="s">
        <v>50</v>
      </c>
      <c r="C18" s="14" t="s">
        <v>22</v>
      </c>
      <c r="D18" s="14" t="s">
        <v>51</v>
      </c>
      <c r="E18" s="16" t="s">
        <v>30</v>
      </c>
      <c r="F18" s="15">
        <v>1</v>
      </c>
      <c r="G18" s="17">
        <v>5267.64</v>
      </c>
      <c r="H18" s="17">
        <v>5267.64</v>
      </c>
      <c r="J18" s="14" t="s">
        <v>49</v>
      </c>
      <c r="K18" s="15" t="s">
        <v>50</v>
      </c>
      <c r="L18" s="14" t="s">
        <v>22</v>
      </c>
      <c r="M18" s="14" t="s">
        <v>51</v>
      </c>
      <c r="N18" s="16" t="s">
        <v>30</v>
      </c>
      <c r="O18" s="15">
        <v>1</v>
      </c>
      <c r="P18" s="17"/>
      <c r="Q18" s="17">
        <f>ROUND(O18*P18,2)</f>
        <v>0</v>
      </c>
      <c r="S18" s="3" t="b">
        <f>M18=D18</f>
        <v>1</v>
      </c>
      <c r="T18" s="3" t="b">
        <f>N18=E18</f>
        <v>1</v>
      </c>
      <c r="U18" s="3" t="str">
        <f>IF(O18=F18,"OK","ERRO")</f>
        <v>OK</v>
      </c>
      <c r="V18" s="3" t="str">
        <f>IF(P18&lt;=G18,"OK","ERRO")</f>
        <v>OK</v>
      </c>
      <c r="W18" s="3" t="str">
        <f t="shared" ref="W18" si="3">IF(Q18&lt;=K18,"OK","ERRO")</f>
        <v>OK</v>
      </c>
      <c r="X18" s="3">
        <f>Q18/H18</f>
        <v>0</v>
      </c>
    </row>
    <row r="19" spans="1:24" ht="26.1" customHeight="1" x14ac:dyDescent="0.2">
      <c r="A19" s="11" t="s">
        <v>52</v>
      </c>
      <c r="B19" s="11"/>
      <c r="C19" s="11"/>
      <c r="D19" s="11" t="s">
        <v>53</v>
      </c>
      <c r="E19" s="11"/>
      <c r="F19" s="12"/>
      <c r="G19" s="11"/>
      <c r="H19" s="13">
        <v>4275.6400000000003</v>
      </c>
      <c r="J19" s="11" t="s">
        <v>52</v>
      </c>
      <c r="K19" s="11"/>
      <c r="L19" s="11"/>
      <c r="M19" s="11" t="s">
        <v>53</v>
      </c>
      <c r="N19" s="11"/>
      <c r="O19" s="12"/>
      <c r="P19" s="11"/>
      <c r="Q19" s="13">
        <f>SUM(Q20:Q22)</f>
        <v>0</v>
      </c>
      <c r="S19" s="2"/>
      <c r="T19" s="2"/>
      <c r="U19" s="2"/>
      <c r="V19" s="2"/>
      <c r="W19" s="2"/>
      <c r="X19" s="2"/>
    </row>
    <row r="20" spans="1:24" ht="26.1" customHeight="1" x14ac:dyDescent="0.2">
      <c r="A20" s="14" t="s">
        <v>54</v>
      </c>
      <c r="B20" s="15" t="s">
        <v>55</v>
      </c>
      <c r="C20" s="14" t="s">
        <v>22</v>
      </c>
      <c r="D20" s="14" t="s">
        <v>56</v>
      </c>
      <c r="E20" s="16" t="s">
        <v>30</v>
      </c>
      <c r="F20" s="15">
        <v>1</v>
      </c>
      <c r="G20" s="17">
        <v>2346.04</v>
      </c>
      <c r="H20" s="17">
        <v>2346.04</v>
      </c>
      <c r="J20" s="14" t="s">
        <v>54</v>
      </c>
      <c r="K20" s="15" t="s">
        <v>55</v>
      </c>
      <c r="L20" s="14" t="s">
        <v>22</v>
      </c>
      <c r="M20" s="14" t="s">
        <v>56</v>
      </c>
      <c r="N20" s="16" t="s">
        <v>30</v>
      </c>
      <c r="O20" s="15">
        <v>1</v>
      </c>
      <c r="P20" s="17"/>
      <c r="Q20" s="17">
        <f t="shared" ref="Q20:Q22" si="4">ROUND(O20*P20,2)</f>
        <v>0</v>
      </c>
      <c r="S20" s="3" t="b">
        <f t="shared" ref="S20:T22" si="5">M20=D20</f>
        <v>1</v>
      </c>
      <c r="T20" s="3" t="b">
        <f t="shared" si="5"/>
        <v>1</v>
      </c>
      <c r="U20" s="3" t="str">
        <f>IF(O20=F20,"OK","ERRO")</f>
        <v>OK</v>
      </c>
      <c r="V20" s="3" t="str">
        <f>IF(P20&lt;=G20,"OK","ERRO")</f>
        <v>OK</v>
      </c>
      <c r="W20" s="3" t="str">
        <f t="shared" ref="W20" si="6">IF(Q20&lt;=K20,"OK","ERRO")</f>
        <v>OK</v>
      </c>
      <c r="X20" s="3">
        <f>Q20/H20</f>
        <v>0</v>
      </c>
    </row>
    <row r="21" spans="1:24" ht="24" customHeight="1" x14ac:dyDescent="0.2">
      <c r="A21" s="14" t="s">
        <v>57</v>
      </c>
      <c r="B21" s="15" t="s">
        <v>58</v>
      </c>
      <c r="C21" s="14" t="s">
        <v>22</v>
      </c>
      <c r="D21" s="14" t="s">
        <v>59</v>
      </c>
      <c r="E21" s="16" t="s">
        <v>30</v>
      </c>
      <c r="F21" s="15">
        <v>6</v>
      </c>
      <c r="G21" s="17">
        <v>132.88</v>
      </c>
      <c r="H21" s="17">
        <v>797.28</v>
      </c>
      <c r="J21" s="14" t="s">
        <v>57</v>
      </c>
      <c r="K21" s="15" t="s">
        <v>58</v>
      </c>
      <c r="L21" s="14" t="s">
        <v>22</v>
      </c>
      <c r="M21" s="14" t="s">
        <v>59</v>
      </c>
      <c r="N21" s="16" t="s">
        <v>30</v>
      </c>
      <c r="O21" s="15">
        <v>6</v>
      </c>
      <c r="P21" s="17"/>
      <c r="Q21" s="17">
        <f t="shared" si="4"/>
        <v>0</v>
      </c>
      <c r="S21" s="3" t="b">
        <f t="shared" si="5"/>
        <v>1</v>
      </c>
      <c r="T21" s="3" t="b">
        <f t="shared" si="5"/>
        <v>1</v>
      </c>
      <c r="U21" s="3" t="str">
        <f>IF(O21=F21,"OK","ERRO")</f>
        <v>OK</v>
      </c>
      <c r="V21" s="3" t="str">
        <f>IF(P21&lt;=G21,"OK","ERRO")</f>
        <v>OK</v>
      </c>
      <c r="W21" s="3" t="str">
        <f t="shared" ref="W21:W22" si="7">IF(Q21&lt;=K21,"OK","ERRO")</f>
        <v>OK</v>
      </c>
      <c r="X21" s="3">
        <f>Q21/H21</f>
        <v>0</v>
      </c>
    </row>
    <row r="22" spans="1:24" ht="39" customHeight="1" x14ac:dyDescent="0.2">
      <c r="A22" s="14" t="s">
        <v>60</v>
      </c>
      <c r="B22" s="15" t="s">
        <v>61</v>
      </c>
      <c r="C22" s="14" t="s">
        <v>22</v>
      </c>
      <c r="D22" s="14" t="s">
        <v>62</v>
      </c>
      <c r="E22" s="16" t="s">
        <v>63</v>
      </c>
      <c r="F22" s="15">
        <v>6</v>
      </c>
      <c r="G22" s="17">
        <v>188.72</v>
      </c>
      <c r="H22" s="17">
        <v>1132.32</v>
      </c>
      <c r="J22" s="14" t="s">
        <v>60</v>
      </c>
      <c r="K22" s="15" t="s">
        <v>61</v>
      </c>
      <c r="L22" s="14" t="s">
        <v>22</v>
      </c>
      <c r="M22" s="14" t="s">
        <v>62</v>
      </c>
      <c r="N22" s="16" t="s">
        <v>63</v>
      </c>
      <c r="O22" s="15">
        <v>6</v>
      </c>
      <c r="P22" s="17"/>
      <c r="Q22" s="17">
        <f t="shared" si="4"/>
        <v>0</v>
      </c>
      <c r="S22" s="3" t="b">
        <f t="shared" si="5"/>
        <v>1</v>
      </c>
      <c r="T22" s="3" t="b">
        <f t="shared" si="5"/>
        <v>1</v>
      </c>
      <c r="U22" s="3" t="str">
        <f>IF(O22=F22,"OK","ERRO")</f>
        <v>OK</v>
      </c>
      <c r="V22" s="3" t="str">
        <f>IF(P22&lt;=G22,"OK","ERRO")</f>
        <v>OK</v>
      </c>
      <c r="W22" s="3" t="str">
        <f t="shared" si="7"/>
        <v>OK</v>
      </c>
      <c r="X22" s="3">
        <f>Q22/H22</f>
        <v>0</v>
      </c>
    </row>
    <row r="23" spans="1:24" ht="24" customHeight="1" x14ac:dyDescent="0.2">
      <c r="A23" s="11" t="s">
        <v>64</v>
      </c>
      <c r="B23" s="11"/>
      <c r="C23" s="11"/>
      <c r="D23" s="11" t="s">
        <v>65</v>
      </c>
      <c r="E23" s="11"/>
      <c r="F23" s="12"/>
      <c r="G23" s="11"/>
      <c r="H23" s="13">
        <v>6317.76</v>
      </c>
      <c r="J23" s="11" t="s">
        <v>64</v>
      </c>
      <c r="K23" s="11"/>
      <c r="L23" s="11"/>
      <c r="M23" s="11" t="s">
        <v>65</v>
      </c>
      <c r="N23" s="11"/>
      <c r="O23" s="12"/>
      <c r="P23" s="11"/>
      <c r="Q23" s="13">
        <f>Q24+Q31</f>
        <v>0</v>
      </c>
      <c r="S23" s="2"/>
      <c r="T23" s="2"/>
      <c r="U23" s="2"/>
      <c r="V23" s="2"/>
      <c r="W23" s="2"/>
      <c r="X23" s="2"/>
    </row>
    <row r="24" spans="1:24" ht="24" customHeight="1" x14ac:dyDescent="0.2">
      <c r="A24" s="11" t="s">
        <v>66</v>
      </c>
      <c r="B24" s="11"/>
      <c r="C24" s="11"/>
      <c r="D24" s="11" t="s">
        <v>67</v>
      </c>
      <c r="E24" s="11"/>
      <c r="F24" s="12"/>
      <c r="G24" s="11"/>
      <c r="H24" s="13">
        <v>5263.08</v>
      </c>
      <c r="J24" s="11" t="s">
        <v>66</v>
      </c>
      <c r="K24" s="11"/>
      <c r="L24" s="11"/>
      <c r="M24" s="11" t="s">
        <v>67</v>
      </c>
      <c r="N24" s="11"/>
      <c r="O24" s="12"/>
      <c r="P24" s="11"/>
      <c r="Q24" s="13">
        <f>SUM(Q25:Q30)</f>
        <v>0</v>
      </c>
      <c r="S24" s="2"/>
      <c r="T24" s="2"/>
      <c r="U24" s="2"/>
      <c r="V24" s="2"/>
      <c r="W24" s="2"/>
      <c r="X24" s="2"/>
    </row>
    <row r="25" spans="1:24" ht="26.1" customHeight="1" x14ac:dyDescent="0.2">
      <c r="A25" s="14" t="s">
        <v>68</v>
      </c>
      <c r="B25" s="15" t="s">
        <v>69</v>
      </c>
      <c r="C25" s="14" t="s">
        <v>37</v>
      </c>
      <c r="D25" s="14" t="s">
        <v>70</v>
      </c>
      <c r="E25" s="16" t="s">
        <v>71</v>
      </c>
      <c r="F25" s="15">
        <v>7.66</v>
      </c>
      <c r="G25" s="17">
        <v>61.47</v>
      </c>
      <c r="H25" s="17">
        <v>470.86</v>
      </c>
      <c r="J25" s="14" t="s">
        <v>68</v>
      </c>
      <c r="K25" s="15" t="s">
        <v>69</v>
      </c>
      <c r="L25" s="14" t="s">
        <v>37</v>
      </c>
      <c r="M25" s="14" t="s">
        <v>70</v>
      </c>
      <c r="N25" s="16" t="s">
        <v>71</v>
      </c>
      <c r="O25" s="15">
        <v>7.66</v>
      </c>
      <c r="P25" s="17"/>
      <c r="Q25" s="17">
        <f t="shared" ref="Q25:Q32" si="8">ROUND(O25*P25,2)</f>
        <v>0</v>
      </c>
      <c r="S25" s="3" t="b">
        <f t="shared" ref="S25:T30" si="9">M25=D25</f>
        <v>1</v>
      </c>
      <c r="T25" s="3" t="b">
        <f t="shared" si="9"/>
        <v>1</v>
      </c>
      <c r="U25" s="3" t="str">
        <f t="shared" ref="U25:U30" si="10">IF(O25=F25,"OK","ERRO")</f>
        <v>OK</v>
      </c>
      <c r="V25" s="3" t="str">
        <f t="shared" ref="V25:V30" si="11">IF(P25&lt;=G25,"OK","ERRO")</f>
        <v>OK</v>
      </c>
      <c r="W25" s="3" t="str">
        <f t="shared" ref="W25:W32" si="12">IF(Q25&lt;=K25,"OK","ERRO")</f>
        <v>OK</v>
      </c>
      <c r="X25" s="3">
        <f t="shared" ref="X25:X30" si="13">Q25/H25</f>
        <v>0</v>
      </c>
    </row>
    <row r="26" spans="1:24" ht="26.1" customHeight="1" x14ac:dyDescent="0.2">
      <c r="A26" s="14" t="s">
        <v>72</v>
      </c>
      <c r="B26" s="15" t="s">
        <v>73</v>
      </c>
      <c r="C26" s="14" t="s">
        <v>37</v>
      </c>
      <c r="D26" s="14" t="s">
        <v>74</v>
      </c>
      <c r="E26" s="16" t="s">
        <v>71</v>
      </c>
      <c r="F26" s="15">
        <v>15.9</v>
      </c>
      <c r="G26" s="17">
        <v>287.76</v>
      </c>
      <c r="H26" s="17">
        <v>4575.38</v>
      </c>
      <c r="J26" s="14" t="s">
        <v>72</v>
      </c>
      <c r="K26" s="15" t="s">
        <v>73</v>
      </c>
      <c r="L26" s="14" t="s">
        <v>37</v>
      </c>
      <c r="M26" s="14" t="s">
        <v>74</v>
      </c>
      <c r="N26" s="16" t="s">
        <v>71</v>
      </c>
      <c r="O26" s="15">
        <v>15.9</v>
      </c>
      <c r="P26" s="17"/>
      <c r="Q26" s="17">
        <f t="shared" si="8"/>
        <v>0</v>
      </c>
      <c r="S26" s="3" t="b">
        <f t="shared" si="9"/>
        <v>1</v>
      </c>
      <c r="T26" s="3" t="b">
        <f t="shared" si="9"/>
        <v>1</v>
      </c>
      <c r="U26" s="3" t="str">
        <f t="shared" si="10"/>
        <v>OK</v>
      </c>
      <c r="V26" s="3" t="str">
        <f t="shared" si="11"/>
        <v>OK</v>
      </c>
      <c r="W26" s="3" t="str">
        <f t="shared" si="12"/>
        <v>OK</v>
      </c>
      <c r="X26" s="3">
        <f t="shared" si="13"/>
        <v>0</v>
      </c>
    </row>
    <row r="27" spans="1:24" ht="26.1" customHeight="1" x14ac:dyDescent="0.2">
      <c r="A27" s="14" t="s">
        <v>75</v>
      </c>
      <c r="B27" s="15" t="s">
        <v>76</v>
      </c>
      <c r="C27" s="14" t="s">
        <v>37</v>
      </c>
      <c r="D27" s="14" t="s">
        <v>77</v>
      </c>
      <c r="E27" s="16" t="s">
        <v>39</v>
      </c>
      <c r="F27" s="15">
        <v>1.47</v>
      </c>
      <c r="G27" s="17">
        <v>10.46</v>
      </c>
      <c r="H27" s="17">
        <v>15.37</v>
      </c>
      <c r="J27" s="14" t="s">
        <v>75</v>
      </c>
      <c r="K27" s="15" t="s">
        <v>76</v>
      </c>
      <c r="L27" s="14" t="s">
        <v>37</v>
      </c>
      <c r="M27" s="14" t="s">
        <v>77</v>
      </c>
      <c r="N27" s="16" t="s">
        <v>39</v>
      </c>
      <c r="O27" s="15">
        <v>1.47</v>
      </c>
      <c r="P27" s="17"/>
      <c r="Q27" s="17">
        <f t="shared" si="8"/>
        <v>0</v>
      </c>
      <c r="S27" s="3" t="b">
        <f t="shared" si="9"/>
        <v>1</v>
      </c>
      <c r="T27" s="3" t="b">
        <f t="shared" si="9"/>
        <v>1</v>
      </c>
      <c r="U27" s="3" t="str">
        <f t="shared" si="10"/>
        <v>OK</v>
      </c>
      <c r="V27" s="3" t="str">
        <f t="shared" si="11"/>
        <v>OK</v>
      </c>
      <c r="W27" s="3" t="str">
        <f t="shared" si="12"/>
        <v>OK</v>
      </c>
      <c r="X27" s="3">
        <f t="shared" si="13"/>
        <v>0</v>
      </c>
    </row>
    <row r="28" spans="1:24" ht="26.1" customHeight="1" x14ac:dyDescent="0.2">
      <c r="A28" s="14" t="s">
        <v>78</v>
      </c>
      <c r="B28" s="15" t="s">
        <v>79</v>
      </c>
      <c r="C28" s="14" t="s">
        <v>22</v>
      </c>
      <c r="D28" s="14" t="s">
        <v>80</v>
      </c>
      <c r="E28" s="16" t="s">
        <v>39</v>
      </c>
      <c r="F28" s="15">
        <v>3.78</v>
      </c>
      <c r="G28" s="17">
        <v>19.32</v>
      </c>
      <c r="H28" s="17">
        <v>73.02</v>
      </c>
      <c r="J28" s="14" t="s">
        <v>78</v>
      </c>
      <c r="K28" s="15" t="s">
        <v>79</v>
      </c>
      <c r="L28" s="14" t="s">
        <v>22</v>
      </c>
      <c r="M28" s="14" t="s">
        <v>80</v>
      </c>
      <c r="N28" s="16" t="s">
        <v>39</v>
      </c>
      <c r="O28" s="15">
        <v>3.78</v>
      </c>
      <c r="P28" s="17"/>
      <c r="Q28" s="17">
        <f t="shared" si="8"/>
        <v>0</v>
      </c>
      <c r="S28" s="3" t="b">
        <f t="shared" si="9"/>
        <v>1</v>
      </c>
      <c r="T28" s="3" t="b">
        <f t="shared" si="9"/>
        <v>1</v>
      </c>
      <c r="U28" s="3" t="str">
        <f t="shared" si="10"/>
        <v>OK</v>
      </c>
      <c r="V28" s="3" t="str">
        <f t="shared" si="11"/>
        <v>OK</v>
      </c>
      <c r="W28" s="3" t="str">
        <f t="shared" si="12"/>
        <v>OK</v>
      </c>
      <c r="X28" s="3">
        <f t="shared" si="13"/>
        <v>0</v>
      </c>
    </row>
    <row r="29" spans="1:24" ht="26.1" customHeight="1" x14ac:dyDescent="0.2">
      <c r="A29" s="14" t="s">
        <v>81</v>
      </c>
      <c r="B29" s="15" t="s">
        <v>82</v>
      </c>
      <c r="C29" s="14" t="s">
        <v>37</v>
      </c>
      <c r="D29" s="14" t="s">
        <v>83</v>
      </c>
      <c r="E29" s="16" t="s">
        <v>39</v>
      </c>
      <c r="F29" s="15">
        <v>8.0399999999999991</v>
      </c>
      <c r="G29" s="17">
        <v>12.49</v>
      </c>
      <c r="H29" s="17">
        <v>100.41</v>
      </c>
      <c r="J29" s="14" t="s">
        <v>81</v>
      </c>
      <c r="K29" s="15" t="s">
        <v>82</v>
      </c>
      <c r="L29" s="14" t="s">
        <v>37</v>
      </c>
      <c r="M29" s="14" t="s">
        <v>83</v>
      </c>
      <c r="N29" s="16" t="s">
        <v>39</v>
      </c>
      <c r="O29" s="15">
        <v>8.0399999999999991</v>
      </c>
      <c r="P29" s="17"/>
      <c r="Q29" s="17">
        <f t="shared" si="8"/>
        <v>0</v>
      </c>
      <c r="S29" s="3" t="b">
        <f t="shared" si="9"/>
        <v>1</v>
      </c>
      <c r="T29" s="3" t="b">
        <f t="shared" si="9"/>
        <v>1</v>
      </c>
      <c r="U29" s="3" t="str">
        <f t="shared" si="10"/>
        <v>OK</v>
      </c>
      <c r="V29" s="3" t="str">
        <f t="shared" si="11"/>
        <v>OK</v>
      </c>
      <c r="W29" s="3" t="str">
        <f t="shared" si="12"/>
        <v>OK</v>
      </c>
      <c r="X29" s="3">
        <f t="shared" si="13"/>
        <v>0</v>
      </c>
    </row>
    <row r="30" spans="1:24" ht="24" customHeight="1" x14ac:dyDescent="0.2">
      <c r="A30" s="14" t="s">
        <v>84</v>
      </c>
      <c r="B30" s="15" t="s">
        <v>85</v>
      </c>
      <c r="C30" s="14" t="s">
        <v>44</v>
      </c>
      <c r="D30" s="14" t="s">
        <v>86</v>
      </c>
      <c r="E30" s="16" t="s">
        <v>46</v>
      </c>
      <c r="F30" s="15">
        <v>4.4800000000000004</v>
      </c>
      <c r="G30" s="17">
        <v>6.26</v>
      </c>
      <c r="H30" s="17">
        <v>28.04</v>
      </c>
      <c r="J30" s="14" t="s">
        <v>84</v>
      </c>
      <c r="K30" s="15" t="s">
        <v>85</v>
      </c>
      <c r="L30" s="14" t="s">
        <v>44</v>
      </c>
      <c r="M30" s="14" t="s">
        <v>86</v>
      </c>
      <c r="N30" s="16" t="s">
        <v>46</v>
      </c>
      <c r="O30" s="15">
        <v>4.4800000000000004</v>
      </c>
      <c r="P30" s="17"/>
      <c r="Q30" s="17">
        <f t="shared" si="8"/>
        <v>0</v>
      </c>
      <c r="S30" s="3" t="b">
        <f t="shared" si="9"/>
        <v>1</v>
      </c>
      <c r="T30" s="3" t="b">
        <f t="shared" si="9"/>
        <v>1</v>
      </c>
      <c r="U30" s="3" t="str">
        <f t="shared" si="10"/>
        <v>OK</v>
      </c>
      <c r="V30" s="3" t="str">
        <f t="shared" si="11"/>
        <v>OK</v>
      </c>
      <c r="W30" s="3" t="str">
        <f t="shared" si="12"/>
        <v>OK</v>
      </c>
      <c r="X30" s="3">
        <f t="shared" si="13"/>
        <v>0</v>
      </c>
    </row>
    <row r="31" spans="1:24" ht="24" customHeight="1" x14ac:dyDescent="0.2">
      <c r="A31" s="11" t="s">
        <v>87</v>
      </c>
      <c r="B31" s="11"/>
      <c r="C31" s="11"/>
      <c r="D31" s="11" t="s">
        <v>88</v>
      </c>
      <c r="E31" s="11"/>
      <c r="F31" s="12"/>
      <c r="G31" s="11"/>
      <c r="H31" s="13">
        <v>1054.68</v>
      </c>
      <c r="J31" s="11" t="s">
        <v>87</v>
      </c>
      <c r="K31" s="11"/>
      <c r="L31" s="11"/>
      <c r="M31" s="11" t="s">
        <v>88</v>
      </c>
      <c r="N31" s="11"/>
      <c r="O31" s="12"/>
      <c r="P31" s="11"/>
      <c r="Q31" s="13">
        <f>SUM(Q32)</f>
        <v>0</v>
      </c>
      <c r="S31" s="2"/>
      <c r="T31" s="2"/>
      <c r="U31" s="2"/>
      <c r="V31" s="2"/>
      <c r="W31" s="2"/>
      <c r="X31" s="2"/>
    </row>
    <row r="32" spans="1:24" ht="39" customHeight="1" x14ac:dyDescent="0.2">
      <c r="A32" s="14" t="s">
        <v>89</v>
      </c>
      <c r="B32" s="15" t="s">
        <v>90</v>
      </c>
      <c r="C32" s="14" t="s">
        <v>37</v>
      </c>
      <c r="D32" s="14" t="s">
        <v>91</v>
      </c>
      <c r="E32" s="16" t="s">
        <v>46</v>
      </c>
      <c r="F32" s="15">
        <v>13.2</v>
      </c>
      <c r="G32" s="17">
        <v>79.900000000000006</v>
      </c>
      <c r="H32" s="17">
        <v>1054.68</v>
      </c>
      <c r="J32" s="14" t="s">
        <v>89</v>
      </c>
      <c r="K32" s="15" t="s">
        <v>90</v>
      </c>
      <c r="L32" s="14" t="s">
        <v>37</v>
      </c>
      <c r="M32" s="14" t="s">
        <v>91</v>
      </c>
      <c r="N32" s="16" t="s">
        <v>46</v>
      </c>
      <c r="O32" s="15">
        <v>13.2</v>
      </c>
      <c r="P32" s="17"/>
      <c r="Q32" s="17">
        <f t="shared" si="8"/>
        <v>0</v>
      </c>
      <c r="S32" s="3" t="b">
        <f>M32=D32</f>
        <v>1</v>
      </c>
      <c r="T32" s="3" t="b">
        <f>N32=E32</f>
        <v>1</v>
      </c>
      <c r="U32" s="3" t="str">
        <f>IF(O32=F32,"OK","ERRO")</f>
        <v>OK</v>
      </c>
      <c r="V32" s="3" t="str">
        <f>IF(P32&lt;=G32,"OK","ERRO")</f>
        <v>OK</v>
      </c>
      <c r="W32" s="3" t="str">
        <f t="shared" si="12"/>
        <v>OK</v>
      </c>
      <c r="X32" s="3">
        <f>Q32/H32</f>
        <v>0</v>
      </c>
    </row>
    <row r="33" spans="1:24" ht="24" customHeight="1" x14ac:dyDescent="0.2">
      <c r="A33" s="11" t="s">
        <v>92</v>
      </c>
      <c r="B33" s="11"/>
      <c r="C33" s="11"/>
      <c r="D33" s="11" t="s">
        <v>93</v>
      </c>
      <c r="E33" s="11"/>
      <c r="F33" s="12"/>
      <c r="G33" s="11"/>
      <c r="H33" s="13">
        <v>8453.16</v>
      </c>
      <c r="J33" s="11" t="s">
        <v>92</v>
      </c>
      <c r="K33" s="11"/>
      <c r="L33" s="11"/>
      <c r="M33" s="11" t="s">
        <v>93</v>
      </c>
      <c r="N33" s="11"/>
      <c r="O33" s="12"/>
      <c r="P33" s="11"/>
      <c r="Q33" s="13">
        <f>Q34</f>
        <v>0</v>
      </c>
      <c r="S33" s="2"/>
      <c r="T33" s="2"/>
      <c r="U33" s="2"/>
      <c r="V33" s="2"/>
      <c r="W33" s="2"/>
      <c r="X33" s="2"/>
    </row>
    <row r="34" spans="1:24" ht="24" customHeight="1" x14ac:dyDescent="0.2">
      <c r="A34" s="11" t="s">
        <v>94</v>
      </c>
      <c r="B34" s="11"/>
      <c r="C34" s="11"/>
      <c r="D34" s="11" t="s">
        <v>95</v>
      </c>
      <c r="E34" s="11"/>
      <c r="F34" s="12"/>
      <c r="G34" s="11"/>
      <c r="H34" s="13">
        <v>8453.16</v>
      </c>
      <c r="J34" s="11" t="s">
        <v>94</v>
      </c>
      <c r="K34" s="11"/>
      <c r="L34" s="11"/>
      <c r="M34" s="11" t="s">
        <v>95</v>
      </c>
      <c r="N34" s="11"/>
      <c r="O34" s="12"/>
      <c r="P34" s="11"/>
      <c r="Q34" s="13">
        <f>SUM(Q35:Q36)</f>
        <v>0</v>
      </c>
      <c r="S34" s="2"/>
      <c r="T34" s="2"/>
      <c r="U34" s="2"/>
      <c r="V34" s="2"/>
      <c r="W34" s="2"/>
      <c r="X34" s="2"/>
    </row>
    <row r="35" spans="1:24" ht="39" customHeight="1" x14ac:dyDescent="0.2">
      <c r="A35" s="14" t="s">
        <v>96</v>
      </c>
      <c r="B35" s="15" t="s">
        <v>97</v>
      </c>
      <c r="C35" s="14" t="s">
        <v>22</v>
      </c>
      <c r="D35" s="14" t="s">
        <v>98</v>
      </c>
      <c r="E35" s="16" t="s">
        <v>99</v>
      </c>
      <c r="F35" s="15">
        <v>54</v>
      </c>
      <c r="G35" s="17">
        <v>25.79</v>
      </c>
      <c r="H35" s="17">
        <v>1392.66</v>
      </c>
      <c r="J35" s="14" t="s">
        <v>96</v>
      </c>
      <c r="K35" s="15" t="s">
        <v>97</v>
      </c>
      <c r="L35" s="14" t="s">
        <v>22</v>
      </c>
      <c r="M35" s="14" t="s">
        <v>98</v>
      </c>
      <c r="N35" s="16" t="s">
        <v>99</v>
      </c>
      <c r="O35" s="15">
        <v>54</v>
      </c>
      <c r="P35" s="17"/>
      <c r="Q35" s="17">
        <f t="shared" ref="Q35:Q36" si="14">ROUND(O35*P35,2)</f>
        <v>0</v>
      </c>
      <c r="S35" s="3" t="b">
        <f>M35=D35</f>
        <v>1</v>
      </c>
      <c r="T35" s="3" t="b">
        <f>N35=E35</f>
        <v>1</v>
      </c>
      <c r="U35" s="3" t="str">
        <f>IF(O35=F35,"OK","ERRO")</f>
        <v>OK</v>
      </c>
      <c r="V35" s="3" t="str">
        <f>IF(P35&lt;=G35,"OK","ERRO")</f>
        <v>OK</v>
      </c>
      <c r="W35" s="3" t="str">
        <f t="shared" ref="W35:W41" si="15">IF(Q35&lt;=K35,"OK","ERRO")</f>
        <v>OK</v>
      </c>
      <c r="X35" s="3">
        <f>Q35/H35</f>
        <v>0</v>
      </c>
    </row>
    <row r="36" spans="1:24" ht="26.1" customHeight="1" x14ac:dyDescent="0.2">
      <c r="A36" s="14" t="s">
        <v>100</v>
      </c>
      <c r="B36" s="15" t="s">
        <v>101</v>
      </c>
      <c r="C36" s="14" t="s">
        <v>37</v>
      </c>
      <c r="D36" s="14" t="s">
        <v>102</v>
      </c>
      <c r="E36" s="16" t="s">
        <v>46</v>
      </c>
      <c r="F36" s="15">
        <v>270</v>
      </c>
      <c r="G36" s="17">
        <v>26.15</v>
      </c>
      <c r="H36" s="17">
        <v>7060.5</v>
      </c>
      <c r="J36" s="14" t="s">
        <v>100</v>
      </c>
      <c r="K36" s="15" t="s">
        <v>101</v>
      </c>
      <c r="L36" s="14" t="s">
        <v>37</v>
      </c>
      <c r="M36" s="14" t="s">
        <v>102</v>
      </c>
      <c r="N36" s="16" t="s">
        <v>46</v>
      </c>
      <c r="O36" s="15">
        <v>270</v>
      </c>
      <c r="P36" s="17"/>
      <c r="Q36" s="17">
        <f t="shared" si="14"/>
        <v>0</v>
      </c>
      <c r="S36" s="3" t="b">
        <f>M36=D36</f>
        <v>1</v>
      </c>
      <c r="T36" s="3" t="b">
        <f>N36=E36</f>
        <v>1</v>
      </c>
      <c r="U36" s="3" t="str">
        <f>IF(O36=F36,"OK","ERRO")</f>
        <v>OK</v>
      </c>
      <c r="V36" s="3" t="str">
        <f>IF(P36&lt;=G36,"OK","ERRO")</f>
        <v>OK</v>
      </c>
      <c r="W36" s="3" t="str">
        <f t="shared" si="15"/>
        <v>OK</v>
      </c>
      <c r="X36" s="3">
        <f>Q36/H36</f>
        <v>0</v>
      </c>
    </row>
    <row r="37" spans="1:24" ht="24" customHeight="1" x14ac:dyDescent="0.2">
      <c r="A37" s="11" t="s">
        <v>103</v>
      </c>
      <c r="B37" s="11"/>
      <c r="C37" s="11"/>
      <c r="D37" s="11" t="s">
        <v>104</v>
      </c>
      <c r="E37" s="11"/>
      <c r="F37" s="12"/>
      <c r="G37" s="11"/>
      <c r="H37" s="13">
        <v>25060.84</v>
      </c>
      <c r="J37" s="11" t="s">
        <v>103</v>
      </c>
      <c r="K37" s="11"/>
      <c r="L37" s="11"/>
      <c r="M37" s="11" t="s">
        <v>104</v>
      </c>
      <c r="N37" s="11"/>
      <c r="O37" s="12"/>
      <c r="P37" s="11"/>
      <c r="Q37" s="13">
        <f>Q38+Q50+Q54</f>
        <v>0</v>
      </c>
      <c r="S37" s="2"/>
      <c r="T37" s="2"/>
      <c r="U37" s="2"/>
      <c r="V37" s="2"/>
      <c r="W37" s="2"/>
      <c r="X37" s="2"/>
    </row>
    <row r="38" spans="1:24" ht="24" customHeight="1" x14ac:dyDescent="0.2">
      <c r="A38" s="11" t="s">
        <v>105</v>
      </c>
      <c r="B38" s="11"/>
      <c r="C38" s="11"/>
      <c r="D38" s="11" t="s">
        <v>106</v>
      </c>
      <c r="E38" s="11"/>
      <c r="F38" s="12"/>
      <c r="G38" s="11"/>
      <c r="H38" s="13">
        <v>16403.68</v>
      </c>
      <c r="J38" s="11" t="s">
        <v>105</v>
      </c>
      <c r="K38" s="11"/>
      <c r="L38" s="11"/>
      <c r="M38" s="11" t="s">
        <v>106</v>
      </c>
      <c r="N38" s="11"/>
      <c r="O38" s="12"/>
      <c r="P38" s="11"/>
      <c r="Q38" s="13">
        <f>SUM(Q39:Q49)</f>
        <v>0</v>
      </c>
      <c r="S38" s="2"/>
      <c r="T38" s="2"/>
      <c r="U38" s="2"/>
      <c r="V38" s="2"/>
      <c r="W38" s="2"/>
      <c r="X38" s="2"/>
    </row>
    <row r="39" spans="1:24" ht="39" customHeight="1" x14ac:dyDescent="0.2">
      <c r="A39" s="14" t="s">
        <v>107</v>
      </c>
      <c r="B39" s="15" t="s">
        <v>108</v>
      </c>
      <c r="C39" s="14" t="s">
        <v>37</v>
      </c>
      <c r="D39" s="14" t="s">
        <v>109</v>
      </c>
      <c r="E39" s="16" t="s">
        <v>46</v>
      </c>
      <c r="F39" s="15">
        <v>22</v>
      </c>
      <c r="G39" s="17">
        <v>71.08</v>
      </c>
      <c r="H39" s="17">
        <v>1563.76</v>
      </c>
      <c r="J39" s="14" t="s">
        <v>107</v>
      </c>
      <c r="K39" s="15" t="s">
        <v>108</v>
      </c>
      <c r="L39" s="14" t="s">
        <v>37</v>
      </c>
      <c r="M39" s="14" t="s">
        <v>109</v>
      </c>
      <c r="N39" s="16" t="s">
        <v>46</v>
      </c>
      <c r="O39" s="15">
        <v>22</v>
      </c>
      <c r="P39" s="17"/>
      <c r="Q39" s="17">
        <f t="shared" ref="Q39:Q49" si="16">ROUND(O39*P39,2)</f>
        <v>0</v>
      </c>
      <c r="S39" s="3" t="b">
        <f t="shared" ref="S39:S101" si="17">M39=D39</f>
        <v>1</v>
      </c>
      <c r="T39" s="3" t="b">
        <f t="shared" ref="T39:T101" si="18">N39=E39</f>
        <v>1</v>
      </c>
      <c r="U39" s="3" t="str">
        <f t="shared" ref="U39:U101" si="19">IF(O39=F39,"OK","ERRO")</f>
        <v>OK</v>
      </c>
      <c r="V39" s="3" t="str">
        <f t="shared" ref="V39:V101" si="20">IF(P39&lt;=G39,"OK","ERRO")</f>
        <v>OK</v>
      </c>
      <c r="W39" s="3" t="str">
        <f t="shared" si="15"/>
        <v>OK</v>
      </c>
      <c r="X39" s="3">
        <f t="shared" ref="X39:X101" si="21">Q39/H39</f>
        <v>0</v>
      </c>
    </row>
    <row r="40" spans="1:24" ht="26.1" customHeight="1" x14ac:dyDescent="0.2">
      <c r="A40" s="14" t="s">
        <v>110</v>
      </c>
      <c r="B40" s="15" t="s">
        <v>111</v>
      </c>
      <c r="C40" s="14" t="s">
        <v>37</v>
      </c>
      <c r="D40" s="14" t="s">
        <v>112</v>
      </c>
      <c r="E40" s="16" t="s">
        <v>71</v>
      </c>
      <c r="F40" s="15">
        <v>3.71</v>
      </c>
      <c r="G40" s="17">
        <v>90.66</v>
      </c>
      <c r="H40" s="17">
        <v>336.34</v>
      </c>
      <c r="J40" s="14" t="s">
        <v>110</v>
      </c>
      <c r="K40" s="15" t="s">
        <v>111</v>
      </c>
      <c r="L40" s="14" t="s">
        <v>37</v>
      </c>
      <c r="M40" s="14" t="s">
        <v>112</v>
      </c>
      <c r="N40" s="16" t="s">
        <v>71</v>
      </c>
      <c r="O40" s="15">
        <v>3.71</v>
      </c>
      <c r="P40" s="17"/>
      <c r="Q40" s="17">
        <f t="shared" si="16"/>
        <v>0</v>
      </c>
      <c r="S40" s="3" t="b">
        <f t="shared" si="17"/>
        <v>1</v>
      </c>
      <c r="T40" s="3" t="b">
        <f t="shared" si="18"/>
        <v>1</v>
      </c>
      <c r="U40" s="3" t="str">
        <f t="shared" si="19"/>
        <v>OK</v>
      </c>
      <c r="V40" s="3" t="str">
        <f t="shared" si="20"/>
        <v>OK</v>
      </c>
      <c r="W40" s="3" t="str">
        <f t="shared" si="15"/>
        <v>OK</v>
      </c>
      <c r="X40" s="3">
        <f t="shared" si="21"/>
        <v>0</v>
      </c>
    </row>
    <row r="41" spans="1:24" ht="39" customHeight="1" x14ac:dyDescent="0.2">
      <c r="A41" s="14" t="s">
        <v>113</v>
      </c>
      <c r="B41" s="15" t="s">
        <v>114</v>
      </c>
      <c r="C41" s="14" t="s">
        <v>37</v>
      </c>
      <c r="D41" s="14" t="s">
        <v>115</v>
      </c>
      <c r="E41" s="16" t="s">
        <v>39</v>
      </c>
      <c r="F41" s="15">
        <v>2.2000000000000002</v>
      </c>
      <c r="G41" s="17">
        <v>39.840000000000003</v>
      </c>
      <c r="H41" s="17">
        <v>87.64</v>
      </c>
      <c r="J41" s="14" t="s">
        <v>113</v>
      </c>
      <c r="K41" s="15" t="s">
        <v>114</v>
      </c>
      <c r="L41" s="14" t="s">
        <v>37</v>
      </c>
      <c r="M41" s="14" t="s">
        <v>115</v>
      </c>
      <c r="N41" s="16" t="s">
        <v>39</v>
      </c>
      <c r="O41" s="15">
        <v>2.2000000000000002</v>
      </c>
      <c r="P41" s="17"/>
      <c r="Q41" s="17">
        <f t="shared" si="16"/>
        <v>0</v>
      </c>
      <c r="S41" s="3" t="b">
        <f t="shared" si="17"/>
        <v>1</v>
      </c>
      <c r="T41" s="3" t="b">
        <f t="shared" si="18"/>
        <v>1</v>
      </c>
      <c r="U41" s="3" t="str">
        <f t="shared" si="19"/>
        <v>OK</v>
      </c>
      <c r="V41" s="3" t="str">
        <f t="shared" si="20"/>
        <v>OK</v>
      </c>
      <c r="W41" s="3" t="str">
        <f t="shared" si="15"/>
        <v>OK</v>
      </c>
      <c r="X41" s="3">
        <f t="shared" si="21"/>
        <v>0</v>
      </c>
    </row>
    <row r="42" spans="1:24" ht="39" customHeight="1" x14ac:dyDescent="0.2">
      <c r="A42" s="14" t="s">
        <v>116</v>
      </c>
      <c r="B42" s="15" t="s">
        <v>117</v>
      </c>
      <c r="C42" s="14" t="s">
        <v>37</v>
      </c>
      <c r="D42" s="14" t="s">
        <v>118</v>
      </c>
      <c r="E42" s="16" t="s">
        <v>39</v>
      </c>
      <c r="F42" s="15">
        <v>15.24</v>
      </c>
      <c r="G42" s="17">
        <v>110.64</v>
      </c>
      <c r="H42" s="17">
        <v>1686.15</v>
      </c>
      <c r="J42" s="14" t="s">
        <v>116</v>
      </c>
      <c r="K42" s="15" t="s">
        <v>117</v>
      </c>
      <c r="L42" s="14" t="s">
        <v>37</v>
      </c>
      <c r="M42" s="14" t="s">
        <v>118</v>
      </c>
      <c r="N42" s="16" t="s">
        <v>39</v>
      </c>
      <c r="O42" s="15">
        <v>15.24</v>
      </c>
      <c r="P42" s="17"/>
      <c r="Q42" s="17">
        <f t="shared" si="16"/>
        <v>0</v>
      </c>
      <c r="S42" s="3" t="b">
        <f t="shared" si="17"/>
        <v>1</v>
      </c>
      <c r="T42" s="3" t="b">
        <f t="shared" si="18"/>
        <v>1</v>
      </c>
      <c r="U42" s="3" t="str">
        <f t="shared" si="19"/>
        <v>OK</v>
      </c>
      <c r="V42" s="3" t="str">
        <f t="shared" si="20"/>
        <v>OK</v>
      </c>
      <c r="W42" s="3" t="str">
        <f t="shared" ref="W42:W105" si="22">IF(Q42&lt;=K42,"OK","ERRO")</f>
        <v>OK</v>
      </c>
      <c r="X42" s="3">
        <f t="shared" si="21"/>
        <v>0</v>
      </c>
    </row>
    <row r="43" spans="1:24" ht="26.1" customHeight="1" x14ac:dyDescent="0.2">
      <c r="A43" s="14" t="s">
        <v>119</v>
      </c>
      <c r="B43" s="15" t="s">
        <v>120</v>
      </c>
      <c r="C43" s="14" t="s">
        <v>37</v>
      </c>
      <c r="D43" s="14" t="s">
        <v>121</v>
      </c>
      <c r="E43" s="16" t="s">
        <v>122</v>
      </c>
      <c r="F43" s="15">
        <v>17.850000000000001</v>
      </c>
      <c r="G43" s="17">
        <v>20.63</v>
      </c>
      <c r="H43" s="17">
        <v>368.24</v>
      </c>
      <c r="J43" s="14" t="s">
        <v>119</v>
      </c>
      <c r="K43" s="15" t="s">
        <v>120</v>
      </c>
      <c r="L43" s="14" t="s">
        <v>37</v>
      </c>
      <c r="M43" s="14" t="s">
        <v>121</v>
      </c>
      <c r="N43" s="16" t="s">
        <v>122</v>
      </c>
      <c r="O43" s="15">
        <v>17.850000000000001</v>
      </c>
      <c r="P43" s="17"/>
      <c r="Q43" s="17">
        <f t="shared" si="16"/>
        <v>0</v>
      </c>
      <c r="S43" s="3" t="b">
        <f t="shared" si="17"/>
        <v>1</v>
      </c>
      <c r="T43" s="3" t="b">
        <f t="shared" si="18"/>
        <v>1</v>
      </c>
      <c r="U43" s="3" t="str">
        <f t="shared" si="19"/>
        <v>OK</v>
      </c>
      <c r="V43" s="3" t="str">
        <f t="shared" si="20"/>
        <v>OK</v>
      </c>
      <c r="W43" s="3" t="str">
        <f t="shared" si="22"/>
        <v>OK</v>
      </c>
      <c r="X43" s="3">
        <f t="shared" si="21"/>
        <v>0</v>
      </c>
    </row>
    <row r="44" spans="1:24" ht="26.1" customHeight="1" x14ac:dyDescent="0.2">
      <c r="A44" s="14" t="s">
        <v>123</v>
      </c>
      <c r="B44" s="15" t="s">
        <v>124</v>
      </c>
      <c r="C44" s="14" t="s">
        <v>37</v>
      </c>
      <c r="D44" s="14" t="s">
        <v>125</v>
      </c>
      <c r="E44" s="16" t="s">
        <v>122</v>
      </c>
      <c r="F44" s="15">
        <v>16.920000000000002</v>
      </c>
      <c r="G44" s="17">
        <v>17.36</v>
      </c>
      <c r="H44" s="17">
        <v>293.73</v>
      </c>
      <c r="J44" s="14" t="s">
        <v>123</v>
      </c>
      <c r="K44" s="15" t="s">
        <v>124</v>
      </c>
      <c r="L44" s="14" t="s">
        <v>37</v>
      </c>
      <c r="M44" s="14" t="s">
        <v>125</v>
      </c>
      <c r="N44" s="16" t="s">
        <v>122</v>
      </c>
      <c r="O44" s="15">
        <v>16.920000000000002</v>
      </c>
      <c r="P44" s="17"/>
      <c r="Q44" s="17">
        <f t="shared" si="16"/>
        <v>0</v>
      </c>
      <c r="S44" s="3" t="b">
        <f t="shared" si="17"/>
        <v>1</v>
      </c>
      <c r="T44" s="3" t="b">
        <f t="shared" si="18"/>
        <v>1</v>
      </c>
      <c r="U44" s="3" t="str">
        <f t="shared" si="19"/>
        <v>OK</v>
      </c>
      <c r="V44" s="3" t="str">
        <f t="shared" si="20"/>
        <v>OK</v>
      </c>
      <c r="W44" s="3" t="str">
        <f t="shared" si="22"/>
        <v>OK</v>
      </c>
      <c r="X44" s="3">
        <f t="shared" si="21"/>
        <v>0</v>
      </c>
    </row>
    <row r="45" spans="1:24" ht="26.1" customHeight="1" x14ac:dyDescent="0.2">
      <c r="A45" s="14" t="s">
        <v>126</v>
      </c>
      <c r="B45" s="15" t="s">
        <v>127</v>
      </c>
      <c r="C45" s="14" t="s">
        <v>37</v>
      </c>
      <c r="D45" s="14" t="s">
        <v>128</v>
      </c>
      <c r="E45" s="16" t="s">
        <v>122</v>
      </c>
      <c r="F45" s="15">
        <v>25.24</v>
      </c>
      <c r="G45" s="17">
        <v>18.920000000000002</v>
      </c>
      <c r="H45" s="17">
        <v>477.54</v>
      </c>
      <c r="J45" s="14" t="s">
        <v>126</v>
      </c>
      <c r="K45" s="15" t="s">
        <v>127</v>
      </c>
      <c r="L45" s="14" t="s">
        <v>37</v>
      </c>
      <c r="M45" s="14" t="s">
        <v>128</v>
      </c>
      <c r="N45" s="16" t="s">
        <v>122</v>
      </c>
      <c r="O45" s="15">
        <v>25.24</v>
      </c>
      <c r="P45" s="17"/>
      <c r="Q45" s="17">
        <f t="shared" si="16"/>
        <v>0</v>
      </c>
      <c r="S45" s="3" t="b">
        <f t="shared" si="17"/>
        <v>1</v>
      </c>
      <c r="T45" s="3" t="b">
        <f t="shared" si="18"/>
        <v>1</v>
      </c>
      <c r="U45" s="3" t="str">
        <f t="shared" si="19"/>
        <v>OK</v>
      </c>
      <c r="V45" s="3" t="str">
        <f t="shared" si="20"/>
        <v>OK</v>
      </c>
      <c r="W45" s="3" t="str">
        <f t="shared" si="22"/>
        <v>OK</v>
      </c>
      <c r="X45" s="3">
        <f t="shared" si="21"/>
        <v>0</v>
      </c>
    </row>
    <row r="46" spans="1:24" ht="26.1" customHeight="1" x14ac:dyDescent="0.2">
      <c r="A46" s="14" t="s">
        <v>129</v>
      </c>
      <c r="B46" s="15" t="s">
        <v>130</v>
      </c>
      <c r="C46" s="14" t="s">
        <v>37</v>
      </c>
      <c r="D46" s="14" t="s">
        <v>131</v>
      </c>
      <c r="E46" s="16" t="s">
        <v>122</v>
      </c>
      <c r="F46" s="15">
        <v>115.5</v>
      </c>
      <c r="G46" s="17">
        <v>15.34</v>
      </c>
      <c r="H46" s="17">
        <v>1771.77</v>
      </c>
      <c r="J46" s="14" t="s">
        <v>129</v>
      </c>
      <c r="K46" s="15" t="s">
        <v>130</v>
      </c>
      <c r="L46" s="14" t="s">
        <v>37</v>
      </c>
      <c r="M46" s="14" t="s">
        <v>131</v>
      </c>
      <c r="N46" s="16" t="s">
        <v>122</v>
      </c>
      <c r="O46" s="15">
        <v>115.5</v>
      </c>
      <c r="P46" s="17"/>
      <c r="Q46" s="17">
        <f t="shared" si="16"/>
        <v>0</v>
      </c>
      <c r="S46" s="3" t="b">
        <f t="shared" si="17"/>
        <v>1</v>
      </c>
      <c r="T46" s="3" t="b">
        <f t="shared" si="18"/>
        <v>1</v>
      </c>
      <c r="U46" s="3" t="str">
        <f t="shared" si="19"/>
        <v>OK</v>
      </c>
      <c r="V46" s="3" t="str">
        <f t="shared" si="20"/>
        <v>OK</v>
      </c>
      <c r="W46" s="3" t="str">
        <f t="shared" si="22"/>
        <v>OK</v>
      </c>
      <c r="X46" s="3">
        <f t="shared" si="21"/>
        <v>0</v>
      </c>
    </row>
    <row r="47" spans="1:24" ht="26.1" customHeight="1" x14ac:dyDescent="0.2">
      <c r="A47" s="14" t="s">
        <v>132</v>
      </c>
      <c r="B47" s="15" t="s">
        <v>133</v>
      </c>
      <c r="C47" s="14" t="s">
        <v>22</v>
      </c>
      <c r="D47" s="14" t="s">
        <v>134</v>
      </c>
      <c r="E47" s="16" t="s">
        <v>135</v>
      </c>
      <c r="F47" s="15">
        <v>6.69</v>
      </c>
      <c r="G47" s="17">
        <v>849.25</v>
      </c>
      <c r="H47" s="17">
        <v>5681.48</v>
      </c>
      <c r="J47" s="14" t="s">
        <v>132</v>
      </c>
      <c r="K47" s="15" t="s">
        <v>133</v>
      </c>
      <c r="L47" s="14" t="s">
        <v>22</v>
      </c>
      <c r="M47" s="14" t="s">
        <v>134</v>
      </c>
      <c r="N47" s="16" t="s">
        <v>135</v>
      </c>
      <c r="O47" s="15">
        <v>6.69</v>
      </c>
      <c r="P47" s="17"/>
      <c r="Q47" s="17">
        <f t="shared" si="16"/>
        <v>0</v>
      </c>
      <c r="S47" s="3" t="b">
        <f t="shared" si="17"/>
        <v>1</v>
      </c>
      <c r="T47" s="3" t="b">
        <f t="shared" si="18"/>
        <v>1</v>
      </c>
      <c r="U47" s="3" t="str">
        <f t="shared" si="19"/>
        <v>OK</v>
      </c>
      <c r="V47" s="3" t="str">
        <f t="shared" si="20"/>
        <v>OK</v>
      </c>
      <c r="W47" s="3" t="str">
        <f t="shared" si="22"/>
        <v>OK</v>
      </c>
      <c r="X47" s="3">
        <f t="shared" si="21"/>
        <v>0</v>
      </c>
    </row>
    <row r="48" spans="1:24" ht="26.1" customHeight="1" x14ac:dyDescent="0.2">
      <c r="A48" s="14" t="s">
        <v>136</v>
      </c>
      <c r="B48" s="15" t="s">
        <v>137</v>
      </c>
      <c r="C48" s="14" t="s">
        <v>37</v>
      </c>
      <c r="D48" s="14" t="s">
        <v>138</v>
      </c>
      <c r="E48" s="16" t="s">
        <v>71</v>
      </c>
      <c r="F48" s="15">
        <v>43.3</v>
      </c>
      <c r="G48" s="17">
        <v>94.97</v>
      </c>
      <c r="H48" s="17">
        <v>4112.2</v>
      </c>
      <c r="J48" s="14" t="s">
        <v>136</v>
      </c>
      <c r="K48" s="15" t="s">
        <v>137</v>
      </c>
      <c r="L48" s="14" t="s">
        <v>37</v>
      </c>
      <c r="M48" s="14" t="s">
        <v>138</v>
      </c>
      <c r="N48" s="16" t="s">
        <v>71</v>
      </c>
      <c r="O48" s="15">
        <v>43.3</v>
      </c>
      <c r="P48" s="17"/>
      <c r="Q48" s="17">
        <f t="shared" si="16"/>
        <v>0</v>
      </c>
      <c r="S48" s="3" t="b">
        <f t="shared" si="17"/>
        <v>1</v>
      </c>
      <c r="T48" s="3" t="b">
        <f t="shared" si="18"/>
        <v>1</v>
      </c>
      <c r="U48" s="3" t="str">
        <f t="shared" si="19"/>
        <v>OK</v>
      </c>
      <c r="V48" s="3" t="str">
        <f t="shared" si="20"/>
        <v>OK</v>
      </c>
      <c r="W48" s="3" t="str">
        <f t="shared" si="22"/>
        <v>OK</v>
      </c>
      <c r="X48" s="3">
        <f t="shared" si="21"/>
        <v>0</v>
      </c>
    </row>
    <row r="49" spans="1:24" ht="26.1" customHeight="1" x14ac:dyDescent="0.2">
      <c r="A49" s="14" t="s">
        <v>139</v>
      </c>
      <c r="B49" s="15" t="s">
        <v>140</v>
      </c>
      <c r="C49" s="14" t="s">
        <v>37</v>
      </c>
      <c r="D49" s="14" t="s">
        <v>141</v>
      </c>
      <c r="E49" s="16" t="s">
        <v>71</v>
      </c>
      <c r="F49" s="15">
        <v>0.84</v>
      </c>
      <c r="G49" s="17">
        <v>29.57</v>
      </c>
      <c r="H49" s="17">
        <v>24.83</v>
      </c>
      <c r="J49" s="14" t="s">
        <v>139</v>
      </c>
      <c r="K49" s="15" t="s">
        <v>140</v>
      </c>
      <c r="L49" s="14" t="s">
        <v>37</v>
      </c>
      <c r="M49" s="14" t="s">
        <v>141</v>
      </c>
      <c r="N49" s="16" t="s">
        <v>71</v>
      </c>
      <c r="O49" s="15">
        <v>0.84</v>
      </c>
      <c r="P49" s="17"/>
      <c r="Q49" s="17">
        <f t="shared" si="16"/>
        <v>0</v>
      </c>
      <c r="S49" s="3" t="b">
        <f t="shared" si="17"/>
        <v>1</v>
      </c>
      <c r="T49" s="3" t="b">
        <f t="shared" si="18"/>
        <v>1</v>
      </c>
      <c r="U49" s="3" t="str">
        <f t="shared" si="19"/>
        <v>OK</v>
      </c>
      <c r="V49" s="3" t="str">
        <f t="shared" si="20"/>
        <v>OK</v>
      </c>
      <c r="W49" s="3" t="str">
        <f t="shared" si="22"/>
        <v>OK</v>
      </c>
      <c r="X49" s="3">
        <f t="shared" si="21"/>
        <v>0</v>
      </c>
    </row>
    <row r="50" spans="1:24" ht="24" customHeight="1" x14ac:dyDescent="0.2">
      <c r="A50" s="11" t="s">
        <v>142</v>
      </c>
      <c r="B50" s="11"/>
      <c r="C50" s="11"/>
      <c r="D50" s="11" t="s">
        <v>143</v>
      </c>
      <c r="E50" s="11"/>
      <c r="F50" s="12"/>
      <c r="G50" s="11"/>
      <c r="H50" s="13">
        <v>1126.31</v>
      </c>
      <c r="J50" s="11" t="s">
        <v>142</v>
      </c>
      <c r="K50" s="11"/>
      <c r="L50" s="11"/>
      <c r="M50" s="11" t="s">
        <v>143</v>
      </c>
      <c r="N50" s="11"/>
      <c r="O50" s="12"/>
      <c r="P50" s="11"/>
      <c r="Q50" s="13">
        <f>SUM(Q51:Q53)</f>
        <v>0</v>
      </c>
      <c r="S50" s="2"/>
      <c r="T50" s="2"/>
      <c r="U50" s="2"/>
      <c r="V50" s="2"/>
      <c r="W50" s="2"/>
      <c r="X50" s="2"/>
    </row>
    <row r="51" spans="1:24" ht="39" customHeight="1" x14ac:dyDescent="0.2">
      <c r="A51" s="14" t="s">
        <v>144</v>
      </c>
      <c r="B51" s="15" t="s">
        <v>145</v>
      </c>
      <c r="C51" s="14" t="s">
        <v>22</v>
      </c>
      <c r="D51" s="14" t="s">
        <v>146</v>
      </c>
      <c r="E51" s="16" t="s">
        <v>46</v>
      </c>
      <c r="F51" s="15">
        <v>4.8</v>
      </c>
      <c r="G51" s="17">
        <v>197.58</v>
      </c>
      <c r="H51" s="17">
        <v>948.38</v>
      </c>
      <c r="J51" s="14" t="s">
        <v>144</v>
      </c>
      <c r="K51" s="15" t="s">
        <v>145</v>
      </c>
      <c r="L51" s="14" t="s">
        <v>22</v>
      </c>
      <c r="M51" s="14" t="s">
        <v>146</v>
      </c>
      <c r="N51" s="16" t="s">
        <v>46</v>
      </c>
      <c r="O51" s="15">
        <v>4.8</v>
      </c>
      <c r="P51" s="17"/>
      <c r="Q51" s="17">
        <f t="shared" ref="Q51:Q53" si="23">ROUND(O51*P51,2)</f>
        <v>0</v>
      </c>
      <c r="S51" s="3" t="b">
        <f t="shared" si="17"/>
        <v>1</v>
      </c>
      <c r="T51" s="3" t="b">
        <f t="shared" si="18"/>
        <v>1</v>
      </c>
      <c r="U51" s="3" t="str">
        <f t="shared" si="19"/>
        <v>OK</v>
      </c>
      <c r="V51" s="3" t="str">
        <f t="shared" si="20"/>
        <v>OK</v>
      </c>
      <c r="W51" s="3" t="str">
        <f t="shared" si="22"/>
        <v>OK</v>
      </c>
      <c r="X51" s="3">
        <f t="shared" si="21"/>
        <v>0</v>
      </c>
    </row>
    <row r="52" spans="1:24" ht="26.1" customHeight="1" x14ac:dyDescent="0.2">
      <c r="A52" s="14" t="s">
        <v>147</v>
      </c>
      <c r="B52" s="15" t="s">
        <v>148</v>
      </c>
      <c r="C52" s="14" t="s">
        <v>37</v>
      </c>
      <c r="D52" s="14" t="s">
        <v>149</v>
      </c>
      <c r="E52" s="16" t="s">
        <v>122</v>
      </c>
      <c r="F52" s="15">
        <v>3.47</v>
      </c>
      <c r="G52" s="17">
        <v>18.62</v>
      </c>
      <c r="H52" s="17">
        <v>64.61</v>
      </c>
      <c r="J52" s="14" t="s">
        <v>147</v>
      </c>
      <c r="K52" s="15" t="s">
        <v>148</v>
      </c>
      <c r="L52" s="14" t="s">
        <v>37</v>
      </c>
      <c r="M52" s="14" t="s">
        <v>149</v>
      </c>
      <c r="N52" s="16" t="s">
        <v>122</v>
      </c>
      <c r="O52" s="15">
        <v>3.47</v>
      </c>
      <c r="P52" s="17"/>
      <c r="Q52" s="17">
        <f t="shared" si="23"/>
        <v>0</v>
      </c>
      <c r="S52" s="3" t="b">
        <f t="shared" si="17"/>
        <v>1</v>
      </c>
      <c r="T52" s="3" t="b">
        <f t="shared" si="18"/>
        <v>1</v>
      </c>
      <c r="U52" s="3" t="str">
        <f t="shared" si="19"/>
        <v>OK</v>
      </c>
      <c r="V52" s="3" t="str">
        <f t="shared" si="20"/>
        <v>OK</v>
      </c>
      <c r="W52" s="3" t="str">
        <f t="shared" si="22"/>
        <v>OK</v>
      </c>
      <c r="X52" s="3">
        <f t="shared" si="21"/>
        <v>0</v>
      </c>
    </row>
    <row r="53" spans="1:24" ht="26.1" customHeight="1" x14ac:dyDescent="0.2">
      <c r="A53" s="14" t="s">
        <v>150</v>
      </c>
      <c r="B53" s="15" t="s">
        <v>151</v>
      </c>
      <c r="C53" s="14" t="s">
        <v>37</v>
      </c>
      <c r="D53" s="14" t="s">
        <v>152</v>
      </c>
      <c r="E53" s="16" t="s">
        <v>122</v>
      </c>
      <c r="F53" s="15">
        <v>7.55</v>
      </c>
      <c r="G53" s="17">
        <v>15.01</v>
      </c>
      <c r="H53" s="17">
        <v>113.32</v>
      </c>
      <c r="J53" s="14" t="s">
        <v>150</v>
      </c>
      <c r="K53" s="15" t="s">
        <v>151</v>
      </c>
      <c r="L53" s="14" t="s">
        <v>37</v>
      </c>
      <c r="M53" s="14" t="s">
        <v>152</v>
      </c>
      <c r="N53" s="16" t="s">
        <v>122</v>
      </c>
      <c r="O53" s="15">
        <v>7.55</v>
      </c>
      <c r="P53" s="17"/>
      <c r="Q53" s="17">
        <f t="shared" si="23"/>
        <v>0</v>
      </c>
      <c r="S53" s="3" t="b">
        <f t="shared" si="17"/>
        <v>1</v>
      </c>
      <c r="T53" s="3" t="b">
        <f t="shared" si="18"/>
        <v>1</v>
      </c>
      <c r="U53" s="3" t="str">
        <f t="shared" si="19"/>
        <v>OK</v>
      </c>
      <c r="V53" s="3" t="str">
        <f t="shared" si="20"/>
        <v>OK</v>
      </c>
      <c r="W53" s="3" t="str">
        <f t="shared" si="22"/>
        <v>OK</v>
      </c>
      <c r="X53" s="3">
        <f t="shared" si="21"/>
        <v>0</v>
      </c>
    </row>
    <row r="54" spans="1:24" ht="24" customHeight="1" x14ac:dyDescent="0.2">
      <c r="A54" s="11" t="s">
        <v>153</v>
      </c>
      <c r="B54" s="11"/>
      <c r="C54" s="11"/>
      <c r="D54" s="11" t="s">
        <v>154</v>
      </c>
      <c r="E54" s="11"/>
      <c r="F54" s="12"/>
      <c r="G54" s="11"/>
      <c r="H54" s="13">
        <v>7530.85</v>
      </c>
      <c r="J54" s="11" t="s">
        <v>153</v>
      </c>
      <c r="K54" s="11"/>
      <c r="L54" s="11"/>
      <c r="M54" s="11" t="s">
        <v>154</v>
      </c>
      <c r="N54" s="11"/>
      <c r="O54" s="12"/>
      <c r="P54" s="11"/>
      <c r="Q54" s="13">
        <f>SUM(Q55:Q59)</f>
        <v>0</v>
      </c>
      <c r="S54" s="2"/>
      <c r="T54" s="2"/>
      <c r="U54" s="2"/>
      <c r="V54" s="2"/>
      <c r="W54" s="2"/>
      <c r="X54" s="2"/>
    </row>
    <row r="55" spans="1:24" ht="26.1" customHeight="1" x14ac:dyDescent="0.2">
      <c r="A55" s="14" t="s">
        <v>155</v>
      </c>
      <c r="B55" s="15" t="s">
        <v>156</v>
      </c>
      <c r="C55" s="14" t="s">
        <v>157</v>
      </c>
      <c r="D55" s="14" t="s">
        <v>158</v>
      </c>
      <c r="E55" s="16" t="s">
        <v>159</v>
      </c>
      <c r="F55" s="15">
        <v>8</v>
      </c>
      <c r="G55" s="17">
        <v>231.2</v>
      </c>
      <c r="H55" s="17">
        <v>1849.6</v>
      </c>
      <c r="J55" s="14" t="s">
        <v>155</v>
      </c>
      <c r="K55" s="15" t="s">
        <v>156</v>
      </c>
      <c r="L55" s="14" t="s">
        <v>157</v>
      </c>
      <c r="M55" s="14" t="s">
        <v>158</v>
      </c>
      <c r="N55" s="16" t="s">
        <v>159</v>
      </c>
      <c r="O55" s="15">
        <v>8</v>
      </c>
      <c r="P55" s="17"/>
      <c r="Q55" s="17">
        <f t="shared" ref="Q55:Q59" si="24">ROUND(O55*P55,2)</f>
        <v>0</v>
      </c>
      <c r="S55" s="3" t="b">
        <f t="shared" si="17"/>
        <v>1</v>
      </c>
      <c r="T55" s="3" t="b">
        <f t="shared" si="18"/>
        <v>1</v>
      </c>
      <c r="U55" s="3" t="str">
        <f t="shared" si="19"/>
        <v>OK</v>
      </c>
      <c r="V55" s="3" t="str">
        <f t="shared" si="20"/>
        <v>OK</v>
      </c>
      <c r="W55" s="3" t="str">
        <f t="shared" si="22"/>
        <v>OK</v>
      </c>
      <c r="X55" s="3">
        <f t="shared" si="21"/>
        <v>0</v>
      </c>
    </row>
    <row r="56" spans="1:24" ht="65.099999999999994" customHeight="1" x14ac:dyDescent="0.2">
      <c r="A56" s="14" t="s">
        <v>160</v>
      </c>
      <c r="B56" s="15" t="s">
        <v>161</v>
      </c>
      <c r="C56" s="14" t="s">
        <v>37</v>
      </c>
      <c r="D56" s="14" t="s">
        <v>162</v>
      </c>
      <c r="E56" s="16" t="s">
        <v>163</v>
      </c>
      <c r="F56" s="15">
        <v>3</v>
      </c>
      <c r="G56" s="17">
        <v>401.12</v>
      </c>
      <c r="H56" s="17">
        <v>1203.3599999999999</v>
      </c>
      <c r="J56" s="14" t="s">
        <v>160</v>
      </c>
      <c r="K56" s="15" t="s">
        <v>161</v>
      </c>
      <c r="L56" s="14" t="s">
        <v>37</v>
      </c>
      <c r="M56" s="14" t="s">
        <v>162</v>
      </c>
      <c r="N56" s="16" t="s">
        <v>163</v>
      </c>
      <c r="O56" s="15">
        <v>3</v>
      </c>
      <c r="P56" s="17"/>
      <c r="Q56" s="17">
        <f t="shared" si="24"/>
        <v>0</v>
      </c>
      <c r="S56" s="3" t="b">
        <f t="shared" si="17"/>
        <v>1</v>
      </c>
      <c r="T56" s="3" t="b">
        <f t="shared" si="18"/>
        <v>1</v>
      </c>
      <c r="U56" s="3" t="str">
        <f t="shared" si="19"/>
        <v>OK</v>
      </c>
      <c r="V56" s="3" t="str">
        <f t="shared" si="20"/>
        <v>OK</v>
      </c>
      <c r="W56" s="3" t="str">
        <f t="shared" si="22"/>
        <v>OK</v>
      </c>
      <c r="X56" s="3">
        <f t="shared" si="21"/>
        <v>0</v>
      </c>
    </row>
    <row r="57" spans="1:24" ht="24" customHeight="1" x14ac:dyDescent="0.2">
      <c r="A57" s="14" t="s">
        <v>164</v>
      </c>
      <c r="B57" s="15" t="s">
        <v>165</v>
      </c>
      <c r="C57" s="14" t="s">
        <v>37</v>
      </c>
      <c r="D57" s="14" t="s">
        <v>166</v>
      </c>
      <c r="E57" s="16" t="s">
        <v>71</v>
      </c>
      <c r="F57" s="15">
        <v>30</v>
      </c>
      <c r="G57" s="17">
        <v>6.92</v>
      </c>
      <c r="H57" s="17">
        <v>207.6</v>
      </c>
      <c r="J57" s="14" t="s">
        <v>164</v>
      </c>
      <c r="K57" s="15" t="s">
        <v>165</v>
      </c>
      <c r="L57" s="14" t="s">
        <v>37</v>
      </c>
      <c r="M57" s="14" t="s">
        <v>166</v>
      </c>
      <c r="N57" s="16" t="s">
        <v>71</v>
      </c>
      <c r="O57" s="15">
        <v>30</v>
      </c>
      <c r="P57" s="17"/>
      <c r="Q57" s="17">
        <f t="shared" si="24"/>
        <v>0</v>
      </c>
      <c r="S57" s="3" t="b">
        <f t="shared" si="17"/>
        <v>1</v>
      </c>
      <c r="T57" s="3" t="b">
        <f t="shared" si="18"/>
        <v>1</v>
      </c>
      <c r="U57" s="3" t="str">
        <f t="shared" si="19"/>
        <v>OK</v>
      </c>
      <c r="V57" s="3" t="str">
        <f t="shared" si="20"/>
        <v>OK</v>
      </c>
      <c r="W57" s="3" t="str">
        <f t="shared" si="22"/>
        <v>OK</v>
      </c>
      <c r="X57" s="3">
        <f t="shared" si="21"/>
        <v>0</v>
      </c>
    </row>
    <row r="58" spans="1:24" ht="39" customHeight="1" x14ac:dyDescent="0.2">
      <c r="A58" s="14" t="s">
        <v>167</v>
      </c>
      <c r="B58" s="15" t="s">
        <v>168</v>
      </c>
      <c r="C58" s="14" t="s">
        <v>37</v>
      </c>
      <c r="D58" s="14" t="s">
        <v>169</v>
      </c>
      <c r="E58" s="16" t="s">
        <v>170</v>
      </c>
      <c r="F58" s="15">
        <v>30</v>
      </c>
      <c r="G58" s="17">
        <v>3.63</v>
      </c>
      <c r="H58" s="17">
        <v>108.9</v>
      </c>
      <c r="J58" s="14" t="s">
        <v>167</v>
      </c>
      <c r="K58" s="15" t="s">
        <v>168</v>
      </c>
      <c r="L58" s="14" t="s">
        <v>37</v>
      </c>
      <c r="M58" s="14" t="s">
        <v>169</v>
      </c>
      <c r="N58" s="16" t="s">
        <v>170</v>
      </c>
      <c r="O58" s="15">
        <v>30</v>
      </c>
      <c r="P58" s="17"/>
      <c r="Q58" s="17">
        <f t="shared" si="24"/>
        <v>0</v>
      </c>
      <c r="S58" s="3" t="b">
        <f t="shared" si="17"/>
        <v>1</v>
      </c>
      <c r="T58" s="3" t="b">
        <f t="shared" si="18"/>
        <v>1</v>
      </c>
      <c r="U58" s="3" t="str">
        <f t="shared" si="19"/>
        <v>OK</v>
      </c>
      <c r="V58" s="3" t="str">
        <f t="shared" si="20"/>
        <v>OK</v>
      </c>
      <c r="W58" s="3" t="str">
        <f t="shared" si="22"/>
        <v>OK</v>
      </c>
      <c r="X58" s="3">
        <f t="shared" si="21"/>
        <v>0</v>
      </c>
    </row>
    <row r="59" spans="1:24" ht="39" customHeight="1" x14ac:dyDescent="0.2">
      <c r="A59" s="14" t="s">
        <v>171</v>
      </c>
      <c r="B59" s="15" t="s">
        <v>172</v>
      </c>
      <c r="C59" s="14" t="s">
        <v>22</v>
      </c>
      <c r="D59" s="14" t="s">
        <v>173</v>
      </c>
      <c r="E59" s="16" t="s">
        <v>30</v>
      </c>
      <c r="F59" s="15">
        <v>1</v>
      </c>
      <c r="G59" s="17">
        <v>4161.3900000000003</v>
      </c>
      <c r="H59" s="17">
        <v>4161.3900000000003</v>
      </c>
      <c r="J59" s="14" t="s">
        <v>171</v>
      </c>
      <c r="K59" s="15" t="s">
        <v>172</v>
      </c>
      <c r="L59" s="14" t="s">
        <v>22</v>
      </c>
      <c r="M59" s="14" t="s">
        <v>173</v>
      </c>
      <c r="N59" s="16" t="s">
        <v>30</v>
      </c>
      <c r="O59" s="15">
        <v>1</v>
      </c>
      <c r="P59" s="17"/>
      <c r="Q59" s="17">
        <f t="shared" si="24"/>
        <v>0</v>
      </c>
      <c r="S59" s="3" t="b">
        <f t="shared" si="17"/>
        <v>1</v>
      </c>
      <c r="T59" s="3" t="b">
        <f t="shared" si="18"/>
        <v>1</v>
      </c>
      <c r="U59" s="3" t="str">
        <f t="shared" si="19"/>
        <v>OK</v>
      </c>
      <c r="V59" s="3" t="str">
        <f t="shared" si="20"/>
        <v>OK</v>
      </c>
      <c r="W59" s="3" t="str">
        <f t="shared" si="22"/>
        <v>OK</v>
      </c>
      <c r="X59" s="3">
        <f t="shared" si="21"/>
        <v>0</v>
      </c>
    </row>
    <row r="60" spans="1:24" ht="24" customHeight="1" x14ac:dyDescent="0.2">
      <c r="A60" s="11" t="s">
        <v>174</v>
      </c>
      <c r="B60" s="11"/>
      <c r="C60" s="11"/>
      <c r="D60" s="11" t="s">
        <v>175</v>
      </c>
      <c r="E60" s="11"/>
      <c r="F60" s="12"/>
      <c r="G60" s="11"/>
      <c r="H60" s="13">
        <v>46442.77</v>
      </c>
      <c r="J60" s="11" t="s">
        <v>174</v>
      </c>
      <c r="K60" s="11"/>
      <c r="L60" s="11"/>
      <c r="M60" s="11" t="s">
        <v>175</v>
      </c>
      <c r="N60" s="11"/>
      <c r="O60" s="12"/>
      <c r="P60" s="11"/>
      <c r="Q60" s="13">
        <f>Q61+Q71+Q73</f>
        <v>0</v>
      </c>
      <c r="S60" s="2"/>
      <c r="T60" s="2"/>
      <c r="U60" s="2"/>
      <c r="V60" s="2"/>
      <c r="W60" s="2"/>
      <c r="X60" s="2"/>
    </row>
    <row r="61" spans="1:24" ht="24" customHeight="1" x14ac:dyDescent="0.2">
      <c r="A61" s="11" t="s">
        <v>176</v>
      </c>
      <c r="B61" s="11"/>
      <c r="C61" s="11"/>
      <c r="D61" s="11" t="s">
        <v>177</v>
      </c>
      <c r="E61" s="11"/>
      <c r="F61" s="12"/>
      <c r="G61" s="11"/>
      <c r="H61" s="13">
        <v>35524.22</v>
      </c>
      <c r="J61" s="11" t="s">
        <v>176</v>
      </c>
      <c r="K61" s="11"/>
      <c r="L61" s="11"/>
      <c r="M61" s="11" t="s">
        <v>177</v>
      </c>
      <c r="N61" s="11"/>
      <c r="O61" s="12"/>
      <c r="P61" s="11"/>
      <c r="Q61" s="13">
        <f>SUM(Q62:Q70)</f>
        <v>0</v>
      </c>
      <c r="S61" s="2"/>
      <c r="T61" s="2"/>
      <c r="U61" s="2"/>
      <c r="V61" s="2"/>
      <c r="W61" s="2"/>
      <c r="X61" s="2"/>
    </row>
    <row r="62" spans="1:24" ht="39" customHeight="1" x14ac:dyDescent="0.2">
      <c r="A62" s="14" t="s">
        <v>178</v>
      </c>
      <c r="B62" s="15" t="s">
        <v>179</v>
      </c>
      <c r="C62" s="14" t="s">
        <v>37</v>
      </c>
      <c r="D62" s="14" t="s">
        <v>180</v>
      </c>
      <c r="E62" s="16" t="s">
        <v>122</v>
      </c>
      <c r="F62" s="15">
        <v>127.57</v>
      </c>
      <c r="G62" s="17">
        <v>15.76</v>
      </c>
      <c r="H62" s="17">
        <v>2010.5</v>
      </c>
      <c r="J62" s="14" t="s">
        <v>178</v>
      </c>
      <c r="K62" s="15" t="s">
        <v>179</v>
      </c>
      <c r="L62" s="14" t="s">
        <v>37</v>
      </c>
      <c r="M62" s="14" t="s">
        <v>180</v>
      </c>
      <c r="N62" s="16" t="s">
        <v>122</v>
      </c>
      <c r="O62" s="15">
        <v>127.57</v>
      </c>
      <c r="P62" s="17"/>
      <c r="Q62" s="17">
        <f t="shared" ref="Q62:Q70" si="25">ROUND(O62*P62,2)</f>
        <v>0</v>
      </c>
      <c r="S62" s="3" t="b">
        <f t="shared" si="17"/>
        <v>1</v>
      </c>
      <c r="T62" s="3" t="b">
        <f t="shared" si="18"/>
        <v>1</v>
      </c>
      <c r="U62" s="3" t="str">
        <f t="shared" si="19"/>
        <v>OK</v>
      </c>
      <c r="V62" s="3" t="str">
        <f t="shared" si="20"/>
        <v>OK</v>
      </c>
      <c r="W62" s="3" t="str">
        <f t="shared" si="22"/>
        <v>OK</v>
      </c>
      <c r="X62" s="3">
        <f t="shared" si="21"/>
        <v>0</v>
      </c>
    </row>
    <row r="63" spans="1:24" ht="39" customHeight="1" x14ac:dyDescent="0.2">
      <c r="A63" s="14" t="s">
        <v>181</v>
      </c>
      <c r="B63" s="15" t="s">
        <v>182</v>
      </c>
      <c r="C63" s="14" t="s">
        <v>37</v>
      </c>
      <c r="D63" s="14" t="s">
        <v>183</v>
      </c>
      <c r="E63" s="16" t="s">
        <v>122</v>
      </c>
      <c r="F63" s="15">
        <v>51.51</v>
      </c>
      <c r="G63" s="17">
        <v>14.83</v>
      </c>
      <c r="H63" s="17">
        <v>763.89</v>
      </c>
      <c r="J63" s="14" t="s">
        <v>181</v>
      </c>
      <c r="K63" s="15" t="s">
        <v>182</v>
      </c>
      <c r="L63" s="14" t="s">
        <v>37</v>
      </c>
      <c r="M63" s="14" t="s">
        <v>183</v>
      </c>
      <c r="N63" s="16" t="s">
        <v>122</v>
      </c>
      <c r="O63" s="15">
        <v>51.51</v>
      </c>
      <c r="P63" s="17"/>
      <c r="Q63" s="17">
        <f t="shared" si="25"/>
        <v>0</v>
      </c>
      <c r="S63" s="3" t="b">
        <f t="shared" si="17"/>
        <v>1</v>
      </c>
      <c r="T63" s="3" t="b">
        <f t="shared" si="18"/>
        <v>1</v>
      </c>
      <c r="U63" s="3" t="str">
        <f t="shared" si="19"/>
        <v>OK</v>
      </c>
      <c r="V63" s="3" t="str">
        <f t="shared" si="20"/>
        <v>OK</v>
      </c>
      <c r="W63" s="3" t="str">
        <f t="shared" si="22"/>
        <v>OK</v>
      </c>
      <c r="X63" s="3">
        <f t="shared" si="21"/>
        <v>0</v>
      </c>
    </row>
    <row r="64" spans="1:24" ht="39" customHeight="1" x14ac:dyDescent="0.2">
      <c r="A64" s="14" t="s">
        <v>184</v>
      </c>
      <c r="B64" s="15" t="s">
        <v>185</v>
      </c>
      <c r="C64" s="14" t="s">
        <v>37</v>
      </c>
      <c r="D64" s="14" t="s">
        <v>186</v>
      </c>
      <c r="E64" s="16" t="s">
        <v>122</v>
      </c>
      <c r="F64" s="15">
        <v>126.32</v>
      </c>
      <c r="G64" s="17">
        <v>13.28</v>
      </c>
      <c r="H64" s="17">
        <v>1677.52</v>
      </c>
      <c r="J64" s="14" t="s">
        <v>184</v>
      </c>
      <c r="K64" s="15" t="s">
        <v>185</v>
      </c>
      <c r="L64" s="14" t="s">
        <v>37</v>
      </c>
      <c r="M64" s="14" t="s">
        <v>186</v>
      </c>
      <c r="N64" s="16" t="s">
        <v>122</v>
      </c>
      <c r="O64" s="15">
        <v>126.32</v>
      </c>
      <c r="P64" s="17"/>
      <c r="Q64" s="17">
        <f t="shared" si="25"/>
        <v>0</v>
      </c>
      <c r="S64" s="3" t="b">
        <f t="shared" si="17"/>
        <v>1</v>
      </c>
      <c r="T64" s="3" t="b">
        <f t="shared" si="18"/>
        <v>1</v>
      </c>
      <c r="U64" s="3" t="str">
        <f t="shared" si="19"/>
        <v>OK</v>
      </c>
      <c r="V64" s="3" t="str">
        <f t="shared" si="20"/>
        <v>OK</v>
      </c>
      <c r="W64" s="3" t="str">
        <f t="shared" si="22"/>
        <v>OK</v>
      </c>
      <c r="X64" s="3">
        <f t="shared" si="21"/>
        <v>0</v>
      </c>
    </row>
    <row r="65" spans="1:24" ht="39" customHeight="1" x14ac:dyDescent="0.2">
      <c r="A65" s="14" t="s">
        <v>187</v>
      </c>
      <c r="B65" s="15" t="s">
        <v>188</v>
      </c>
      <c r="C65" s="14" t="s">
        <v>37</v>
      </c>
      <c r="D65" s="14" t="s">
        <v>189</v>
      </c>
      <c r="E65" s="16" t="s">
        <v>39</v>
      </c>
      <c r="F65" s="15">
        <v>1.62</v>
      </c>
      <c r="G65" s="17">
        <v>259.24</v>
      </c>
      <c r="H65" s="17">
        <v>419.96</v>
      </c>
      <c r="J65" s="14" t="s">
        <v>187</v>
      </c>
      <c r="K65" s="15" t="s">
        <v>188</v>
      </c>
      <c r="L65" s="14" t="s">
        <v>37</v>
      </c>
      <c r="M65" s="14" t="s">
        <v>189</v>
      </c>
      <c r="N65" s="16" t="s">
        <v>39</v>
      </c>
      <c r="O65" s="15">
        <v>1.62</v>
      </c>
      <c r="P65" s="17"/>
      <c r="Q65" s="17">
        <f t="shared" si="25"/>
        <v>0</v>
      </c>
      <c r="S65" s="3" t="b">
        <f t="shared" si="17"/>
        <v>1</v>
      </c>
      <c r="T65" s="3" t="b">
        <f t="shared" si="18"/>
        <v>1</v>
      </c>
      <c r="U65" s="3" t="str">
        <f t="shared" si="19"/>
        <v>OK</v>
      </c>
      <c r="V65" s="3" t="str">
        <f t="shared" si="20"/>
        <v>OK</v>
      </c>
      <c r="W65" s="3" t="str">
        <f t="shared" si="22"/>
        <v>OK</v>
      </c>
      <c r="X65" s="3">
        <f t="shared" si="21"/>
        <v>0</v>
      </c>
    </row>
    <row r="66" spans="1:24" ht="39" customHeight="1" x14ac:dyDescent="0.2">
      <c r="A66" s="14" t="s">
        <v>190</v>
      </c>
      <c r="B66" s="15" t="s">
        <v>191</v>
      </c>
      <c r="C66" s="14" t="s">
        <v>37</v>
      </c>
      <c r="D66" s="14" t="s">
        <v>192</v>
      </c>
      <c r="E66" s="16" t="s">
        <v>39</v>
      </c>
      <c r="F66" s="15">
        <v>4.5199999999999996</v>
      </c>
      <c r="G66" s="17">
        <v>23.02</v>
      </c>
      <c r="H66" s="17">
        <v>104.05</v>
      </c>
      <c r="J66" s="14" t="s">
        <v>190</v>
      </c>
      <c r="K66" s="15" t="s">
        <v>191</v>
      </c>
      <c r="L66" s="14" t="s">
        <v>37</v>
      </c>
      <c r="M66" s="14" t="s">
        <v>192</v>
      </c>
      <c r="N66" s="16" t="s">
        <v>39</v>
      </c>
      <c r="O66" s="15">
        <v>4.5199999999999996</v>
      </c>
      <c r="P66" s="17"/>
      <c r="Q66" s="17">
        <f t="shared" si="25"/>
        <v>0</v>
      </c>
      <c r="S66" s="3" t="b">
        <f t="shared" si="17"/>
        <v>1</v>
      </c>
      <c r="T66" s="3" t="b">
        <f t="shared" si="18"/>
        <v>1</v>
      </c>
      <c r="U66" s="3" t="str">
        <f t="shared" si="19"/>
        <v>OK</v>
      </c>
      <c r="V66" s="3" t="str">
        <f t="shared" si="20"/>
        <v>OK</v>
      </c>
      <c r="W66" s="3" t="str">
        <f t="shared" si="22"/>
        <v>OK</v>
      </c>
      <c r="X66" s="3">
        <f t="shared" si="21"/>
        <v>0</v>
      </c>
    </row>
    <row r="67" spans="1:24" ht="26.1" customHeight="1" x14ac:dyDescent="0.2">
      <c r="A67" s="14" t="s">
        <v>193</v>
      </c>
      <c r="B67" s="15" t="s">
        <v>133</v>
      </c>
      <c r="C67" s="14" t="s">
        <v>22</v>
      </c>
      <c r="D67" s="14" t="s">
        <v>134</v>
      </c>
      <c r="E67" s="16" t="s">
        <v>135</v>
      </c>
      <c r="F67" s="15">
        <v>13.16</v>
      </c>
      <c r="G67" s="17">
        <v>849.25</v>
      </c>
      <c r="H67" s="17">
        <v>11176.13</v>
      </c>
      <c r="J67" s="14" t="s">
        <v>193</v>
      </c>
      <c r="K67" s="15" t="s">
        <v>133</v>
      </c>
      <c r="L67" s="14" t="s">
        <v>22</v>
      </c>
      <c r="M67" s="14" t="s">
        <v>134</v>
      </c>
      <c r="N67" s="16" t="s">
        <v>135</v>
      </c>
      <c r="O67" s="15">
        <v>13.16</v>
      </c>
      <c r="P67" s="17"/>
      <c r="Q67" s="17">
        <f t="shared" si="25"/>
        <v>0</v>
      </c>
      <c r="S67" s="3" t="b">
        <f t="shared" si="17"/>
        <v>1</v>
      </c>
      <c r="T67" s="3" t="b">
        <f t="shared" si="18"/>
        <v>1</v>
      </c>
      <c r="U67" s="3" t="str">
        <f t="shared" si="19"/>
        <v>OK</v>
      </c>
      <c r="V67" s="3" t="str">
        <f t="shared" si="20"/>
        <v>OK</v>
      </c>
      <c r="W67" s="3" t="str">
        <f t="shared" si="22"/>
        <v>OK</v>
      </c>
      <c r="X67" s="3">
        <f t="shared" si="21"/>
        <v>0</v>
      </c>
    </row>
    <row r="68" spans="1:24" ht="26.1" customHeight="1" x14ac:dyDescent="0.2">
      <c r="A68" s="14" t="s">
        <v>194</v>
      </c>
      <c r="B68" s="15" t="s">
        <v>195</v>
      </c>
      <c r="C68" s="14" t="s">
        <v>37</v>
      </c>
      <c r="D68" s="14" t="s">
        <v>196</v>
      </c>
      <c r="E68" s="16" t="s">
        <v>39</v>
      </c>
      <c r="F68" s="15">
        <v>57.25</v>
      </c>
      <c r="G68" s="17">
        <v>210.89</v>
      </c>
      <c r="H68" s="17">
        <v>12073.45</v>
      </c>
      <c r="J68" s="14" t="s">
        <v>194</v>
      </c>
      <c r="K68" s="15" t="s">
        <v>195</v>
      </c>
      <c r="L68" s="14" t="s">
        <v>37</v>
      </c>
      <c r="M68" s="14" t="s">
        <v>196</v>
      </c>
      <c r="N68" s="16" t="s">
        <v>39</v>
      </c>
      <c r="O68" s="15">
        <v>57.25</v>
      </c>
      <c r="P68" s="17"/>
      <c r="Q68" s="17">
        <f t="shared" si="25"/>
        <v>0</v>
      </c>
      <c r="S68" s="3" t="b">
        <f t="shared" si="17"/>
        <v>1</v>
      </c>
      <c r="T68" s="3" t="b">
        <f t="shared" si="18"/>
        <v>1</v>
      </c>
      <c r="U68" s="3" t="str">
        <f t="shared" si="19"/>
        <v>OK</v>
      </c>
      <c r="V68" s="3" t="str">
        <f t="shared" si="20"/>
        <v>OK</v>
      </c>
      <c r="W68" s="3" t="str">
        <f t="shared" si="22"/>
        <v>OK</v>
      </c>
      <c r="X68" s="3">
        <f t="shared" si="21"/>
        <v>0</v>
      </c>
    </row>
    <row r="69" spans="1:24" ht="78" customHeight="1" x14ac:dyDescent="0.2">
      <c r="A69" s="14" t="s">
        <v>197</v>
      </c>
      <c r="B69" s="15" t="s">
        <v>198</v>
      </c>
      <c r="C69" s="14" t="s">
        <v>22</v>
      </c>
      <c r="D69" s="14" t="s">
        <v>199</v>
      </c>
      <c r="E69" s="16" t="s">
        <v>39</v>
      </c>
      <c r="F69" s="15">
        <v>32.450000000000003</v>
      </c>
      <c r="G69" s="17">
        <v>131.63</v>
      </c>
      <c r="H69" s="17">
        <v>4271.3900000000003</v>
      </c>
      <c r="J69" s="14" t="s">
        <v>197</v>
      </c>
      <c r="K69" s="15" t="s">
        <v>198</v>
      </c>
      <c r="L69" s="14" t="s">
        <v>22</v>
      </c>
      <c r="M69" s="14" t="s">
        <v>199</v>
      </c>
      <c r="N69" s="16" t="s">
        <v>39</v>
      </c>
      <c r="O69" s="15">
        <v>32.450000000000003</v>
      </c>
      <c r="P69" s="17"/>
      <c r="Q69" s="17">
        <f t="shared" si="25"/>
        <v>0</v>
      </c>
      <c r="S69" s="3" t="b">
        <f t="shared" si="17"/>
        <v>1</v>
      </c>
      <c r="T69" s="3" t="b">
        <f t="shared" si="18"/>
        <v>1</v>
      </c>
      <c r="U69" s="3" t="str">
        <f t="shared" si="19"/>
        <v>OK</v>
      </c>
      <c r="V69" s="3" t="str">
        <f t="shared" si="20"/>
        <v>OK</v>
      </c>
      <c r="W69" s="3" t="str">
        <f t="shared" si="22"/>
        <v>OK</v>
      </c>
      <c r="X69" s="3">
        <f t="shared" si="21"/>
        <v>0</v>
      </c>
    </row>
    <row r="70" spans="1:24" ht="51.95" customHeight="1" x14ac:dyDescent="0.2">
      <c r="A70" s="14" t="s">
        <v>200</v>
      </c>
      <c r="B70" s="15" t="s">
        <v>201</v>
      </c>
      <c r="C70" s="14" t="s">
        <v>37</v>
      </c>
      <c r="D70" s="14" t="s">
        <v>202</v>
      </c>
      <c r="E70" s="16" t="s">
        <v>39</v>
      </c>
      <c r="F70" s="15">
        <v>10.4</v>
      </c>
      <c r="G70" s="17">
        <v>291.08999999999997</v>
      </c>
      <c r="H70" s="17">
        <v>3027.33</v>
      </c>
      <c r="J70" s="14" t="s">
        <v>200</v>
      </c>
      <c r="K70" s="15" t="s">
        <v>201</v>
      </c>
      <c r="L70" s="14" t="s">
        <v>37</v>
      </c>
      <c r="M70" s="14" t="s">
        <v>202</v>
      </c>
      <c r="N70" s="16" t="s">
        <v>39</v>
      </c>
      <c r="O70" s="15">
        <v>10.4</v>
      </c>
      <c r="P70" s="17"/>
      <c r="Q70" s="17">
        <f t="shared" si="25"/>
        <v>0</v>
      </c>
      <c r="S70" s="3" t="b">
        <f t="shared" si="17"/>
        <v>1</v>
      </c>
      <c r="T70" s="3" t="b">
        <f t="shared" si="18"/>
        <v>1</v>
      </c>
      <c r="U70" s="3" t="str">
        <f t="shared" si="19"/>
        <v>OK</v>
      </c>
      <c r="V70" s="3" t="str">
        <f t="shared" si="20"/>
        <v>OK</v>
      </c>
      <c r="W70" s="3" t="str">
        <f t="shared" si="22"/>
        <v>OK</v>
      </c>
      <c r="X70" s="3">
        <f t="shared" si="21"/>
        <v>0</v>
      </c>
    </row>
    <row r="71" spans="1:24" ht="24" customHeight="1" x14ac:dyDescent="0.2">
      <c r="A71" s="11" t="s">
        <v>203</v>
      </c>
      <c r="B71" s="11"/>
      <c r="C71" s="11"/>
      <c r="D71" s="11" t="s">
        <v>204</v>
      </c>
      <c r="E71" s="11"/>
      <c r="F71" s="12"/>
      <c r="G71" s="11"/>
      <c r="H71" s="13">
        <v>8010.67</v>
      </c>
      <c r="J71" s="11" t="s">
        <v>203</v>
      </c>
      <c r="K71" s="11"/>
      <c r="L71" s="11"/>
      <c r="M71" s="11" t="s">
        <v>204</v>
      </c>
      <c r="N71" s="11"/>
      <c r="O71" s="12"/>
      <c r="P71" s="11"/>
      <c r="Q71" s="13">
        <f>SUM(Q72)</f>
        <v>0</v>
      </c>
      <c r="S71" s="2"/>
      <c r="T71" s="2"/>
      <c r="U71" s="2"/>
      <c r="V71" s="2"/>
      <c r="W71" s="2"/>
      <c r="X71" s="2"/>
    </row>
    <row r="72" spans="1:24" ht="39" customHeight="1" x14ac:dyDescent="0.2">
      <c r="A72" s="14" t="s">
        <v>205</v>
      </c>
      <c r="B72" s="15" t="s">
        <v>206</v>
      </c>
      <c r="C72" s="14" t="s">
        <v>37</v>
      </c>
      <c r="D72" s="14" t="s">
        <v>207</v>
      </c>
      <c r="E72" s="16" t="s">
        <v>39</v>
      </c>
      <c r="F72" s="15">
        <v>57.26</v>
      </c>
      <c r="G72" s="17">
        <v>139.9</v>
      </c>
      <c r="H72" s="17">
        <v>8010.67</v>
      </c>
      <c r="J72" s="14" t="s">
        <v>205</v>
      </c>
      <c r="K72" s="15" t="s">
        <v>206</v>
      </c>
      <c r="L72" s="14" t="s">
        <v>37</v>
      </c>
      <c r="M72" s="14" t="s">
        <v>207</v>
      </c>
      <c r="N72" s="16" t="s">
        <v>39</v>
      </c>
      <c r="O72" s="15">
        <v>57.26</v>
      </c>
      <c r="P72" s="17"/>
      <c r="Q72" s="17">
        <f>ROUND(O72*P72,2)</f>
        <v>0</v>
      </c>
      <c r="S72" s="3" t="b">
        <f t="shared" si="17"/>
        <v>1</v>
      </c>
      <c r="T72" s="3" t="b">
        <f t="shared" si="18"/>
        <v>1</v>
      </c>
      <c r="U72" s="3" t="str">
        <f t="shared" si="19"/>
        <v>OK</v>
      </c>
      <c r="V72" s="3" t="str">
        <f t="shared" si="20"/>
        <v>OK</v>
      </c>
      <c r="W72" s="3" t="str">
        <f t="shared" si="22"/>
        <v>OK</v>
      </c>
      <c r="X72" s="3">
        <f t="shared" si="21"/>
        <v>0</v>
      </c>
    </row>
    <row r="73" spans="1:24" ht="24" customHeight="1" x14ac:dyDescent="0.2">
      <c r="A73" s="11" t="s">
        <v>208</v>
      </c>
      <c r="B73" s="11"/>
      <c r="C73" s="11"/>
      <c r="D73" s="11" t="s">
        <v>209</v>
      </c>
      <c r="E73" s="11"/>
      <c r="F73" s="12"/>
      <c r="G73" s="11"/>
      <c r="H73" s="13">
        <v>2907.88</v>
      </c>
      <c r="J73" s="11" t="s">
        <v>208</v>
      </c>
      <c r="K73" s="11"/>
      <c r="L73" s="11"/>
      <c r="M73" s="11" t="s">
        <v>209</v>
      </c>
      <c r="N73" s="11"/>
      <c r="O73" s="12"/>
      <c r="P73" s="11"/>
      <c r="Q73" s="13">
        <f>SUM(Q74:Q78)</f>
        <v>0</v>
      </c>
      <c r="S73" s="2"/>
      <c r="T73" s="2"/>
      <c r="U73" s="2"/>
      <c r="V73" s="2"/>
      <c r="W73" s="2"/>
      <c r="X73" s="2"/>
    </row>
    <row r="74" spans="1:24" ht="51.95" customHeight="1" x14ac:dyDescent="0.2">
      <c r="A74" s="14" t="s">
        <v>210</v>
      </c>
      <c r="B74" s="15" t="s">
        <v>211</v>
      </c>
      <c r="C74" s="14" t="s">
        <v>37</v>
      </c>
      <c r="D74" s="14" t="s">
        <v>212</v>
      </c>
      <c r="E74" s="16" t="s">
        <v>39</v>
      </c>
      <c r="F74" s="15">
        <v>12.54</v>
      </c>
      <c r="G74" s="17">
        <v>170.98</v>
      </c>
      <c r="H74" s="17">
        <v>2144.08</v>
      </c>
      <c r="J74" s="14" t="s">
        <v>210</v>
      </c>
      <c r="K74" s="15" t="s">
        <v>211</v>
      </c>
      <c r="L74" s="14" t="s">
        <v>37</v>
      </c>
      <c r="M74" s="14" t="s">
        <v>212</v>
      </c>
      <c r="N74" s="16" t="s">
        <v>39</v>
      </c>
      <c r="O74" s="15">
        <v>12.54</v>
      </c>
      <c r="P74" s="17"/>
      <c r="Q74" s="17">
        <f t="shared" ref="Q74:Q78" si="26">ROUND(O74*P74,2)</f>
        <v>0</v>
      </c>
      <c r="S74" s="3" t="b">
        <f t="shared" si="17"/>
        <v>1</v>
      </c>
      <c r="T74" s="3" t="b">
        <f t="shared" si="18"/>
        <v>1</v>
      </c>
      <c r="U74" s="3" t="str">
        <f t="shared" si="19"/>
        <v>OK</v>
      </c>
      <c r="V74" s="3" t="str">
        <f t="shared" si="20"/>
        <v>OK</v>
      </c>
      <c r="W74" s="3" t="str">
        <f t="shared" si="22"/>
        <v>OK</v>
      </c>
      <c r="X74" s="3">
        <f t="shared" si="21"/>
        <v>0</v>
      </c>
    </row>
    <row r="75" spans="1:24" ht="39" customHeight="1" x14ac:dyDescent="0.2">
      <c r="A75" s="14" t="s">
        <v>213</v>
      </c>
      <c r="B75" s="15" t="s">
        <v>214</v>
      </c>
      <c r="C75" s="14" t="s">
        <v>37</v>
      </c>
      <c r="D75" s="14" t="s">
        <v>215</v>
      </c>
      <c r="E75" s="16" t="s">
        <v>46</v>
      </c>
      <c r="F75" s="15">
        <v>5.85</v>
      </c>
      <c r="G75" s="17">
        <v>68.63</v>
      </c>
      <c r="H75" s="17">
        <v>401.48</v>
      </c>
      <c r="J75" s="14" t="s">
        <v>213</v>
      </c>
      <c r="K75" s="15" t="s">
        <v>214</v>
      </c>
      <c r="L75" s="14" t="s">
        <v>37</v>
      </c>
      <c r="M75" s="14" t="s">
        <v>215</v>
      </c>
      <c r="N75" s="16" t="s">
        <v>46</v>
      </c>
      <c r="O75" s="15">
        <v>5.85</v>
      </c>
      <c r="P75" s="17"/>
      <c r="Q75" s="17">
        <f t="shared" si="26"/>
        <v>0</v>
      </c>
      <c r="S75" s="3" t="b">
        <f t="shared" si="17"/>
        <v>1</v>
      </c>
      <c r="T75" s="3" t="b">
        <f t="shared" si="18"/>
        <v>1</v>
      </c>
      <c r="U75" s="3" t="str">
        <f t="shared" si="19"/>
        <v>OK</v>
      </c>
      <c r="V75" s="3" t="str">
        <f t="shared" si="20"/>
        <v>OK</v>
      </c>
      <c r="W75" s="3" t="str">
        <f t="shared" si="22"/>
        <v>OK</v>
      </c>
      <c r="X75" s="3">
        <f t="shared" si="21"/>
        <v>0</v>
      </c>
    </row>
    <row r="76" spans="1:24" ht="39" customHeight="1" x14ac:dyDescent="0.2">
      <c r="A76" s="14" t="s">
        <v>216</v>
      </c>
      <c r="B76" s="15" t="s">
        <v>217</v>
      </c>
      <c r="C76" s="14" t="s">
        <v>37</v>
      </c>
      <c r="D76" s="14" t="s">
        <v>218</v>
      </c>
      <c r="E76" s="16" t="s">
        <v>46</v>
      </c>
      <c r="F76" s="15">
        <v>1.6</v>
      </c>
      <c r="G76" s="17">
        <v>60.88</v>
      </c>
      <c r="H76" s="17">
        <v>97.4</v>
      </c>
      <c r="J76" s="14" t="s">
        <v>216</v>
      </c>
      <c r="K76" s="15" t="s">
        <v>217</v>
      </c>
      <c r="L76" s="14" t="s">
        <v>37</v>
      </c>
      <c r="M76" s="14" t="s">
        <v>218</v>
      </c>
      <c r="N76" s="16" t="s">
        <v>46</v>
      </c>
      <c r="O76" s="15">
        <v>1.6</v>
      </c>
      <c r="P76" s="17"/>
      <c r="Q76" s="17">
        <f t="shared" si="26"/>
        <v>0</v>
      </c>
      <c r="S76" s="3" t="b">
        <f t="shared" si="17"/>
        <v>1</v>
      </c>
      <c r="T76" s="3" t="b">
        <f t="shared" si="18"/>
        <v>1</v>
      </c>
      <c r="U76" s="3" t="str">
        <f t="shared" si="19"/>
        <v>OK</v>
      </c>
      <c r="V76" s="3" t="str">
        <f t="shared" si="20"/>
        <v>OK</v>
      </c>
      <c r="W76" s="3" t="str">
        <f t="shared" si="22"/>
        <v>OK</v>
      </c>
      <c r="X76" s="3">
        <f t="shared" si="21"/>
        <v>0</v>
      </c>
    </row>
    <row r="77" spans="1:24" ht="26.1" customHeight="1" x14ac:dyDescent="0.2">
      <c r="A77" s="14" t="s">
        <v>219</v>
      </c>
      <c r="B77" s="15" t="s">
        <v>220</v>
      </c>
      <c r="C77" s="14" t="s">
        <v>37</v>
      </c>
      <c r="D77" s="14" t="s">
        <v>221</v>
      </c>
      <c r="E77" s="16" t="s">
        <v>46</v>
      </c>
      <c r="F77" s="15">
        <v>1.6</v>
      </c>
      <c r="G77" s="17">
        <v>72.22</v>
      </c>
      <c r="H77" s="17">
        <v>115.55</v>
      </c>
      <c r="J77" s="14" t="s">
        <v>219</v>
      </c>
      <c r="K77" s="15" t="s">
        <v>220</v>
      </c>
      <c r="L77" s="14" t="s">
        <v>37</v>
      </c>
      <c r="M77" s="14" t="s">
        <v>221</v>
      </c>
      <c r="N77" s="16" t="s">
        <v>46</v>
      </c>
      <c r="O77" s="15">
        <v>1.6</v>
      </c>
      <c r="P77" s="17"/>
      <c r="Q77" s="17">
        <f t="shared" si="26"/>
        <v>0</v>
      </c>
      <c r="S77" s="3" t="b">
        <f t="shared" si="17"/>
        <v>1</v>
      </c>
      <c r="T77" s="3" t="b">
        <f t="shared" si="18"/>
        <v>1</v>
      </c>
      <c r="U77" s="3" t="str">
        <f t="shared" si="19"/>
        <v>OK</v>
      </c>
      <c r="V77" s="3" t="str">
        <f t="shared" si="20"/>
        <v>OK</v>
      </c>
      <c r="W77" s="3" t="str">
        <f t="shared" si="22"/>
        <v>OK</v>
      </c>
      <c r="X77" s="3">
        <f t="shared" si="21"/>
        <v>0</v>
      </c>
    </row>
    <row r="78" spans="1:24" ht="26.1" customHeight="1" x14ac:dyDescent="0.2">
      <c r="A78" s="14" t="s">
        <v>222</v>
      </c>
      <c r="B78" s="15" t="s">
        <v>223</v>
      </c>
      <c r="C78" s="14" t="s">
        <v>37</v>
      </c>
      <c r="D78" s="14" t="s">
        <v>224</v>
      </c>
      <c r="E78" s="16" t="s">
        <v>46</v>
      </c>
      <c r="F78" s="15">
        <v>7.45</v>
      </c>
      <c r="G78" s="17">
        <v>20.05</v>
      </c>
      <c r="H78" s="17">
        <v>149.37</v>
      </c>
      <c r="J78" s="14" t="s">
        <v>222</v>
      </c>
      <c r="K78" s="15" t="s">
        <v>223</v>
      </c>
      <c r="L78" s="14" t="s">
        <v>37</v>
      </c>
      <c r="M78" s="14" t="s">
        <v>224</v>
      </c>
      <c r="N78" s="16" t="s">
        <v>46</v>
      </c>
      <c r="O78" s="15">
        <v>7.45</v>
      </c>
      <c r="P78" s="17"/>
      <c r="Q78" s="17">
        <f t="shared" si="26"/>
        <v>0</v>
      </c>
      <c r="S78" s="3" t="b">
        <f t="shared" si="17"/>
        <v>1</v>
      </c>
      <c r="T78" s="3" t="b">
        <f t="shared" si="18"/>
        <v>1</v>
      </c>
      <c r="U78" s="3" t="str">
        <f t="shared" si="19"/>
        <v>OK</v>
      </c>
      <c r="V78" s="3" t="str">
        <f t="shared" si="20"/>
        <v>OK</v>
      </c>
      <c r="W78" s="3" t="str">
        <f t="shared" si="22"/>
        <v>OK</v>
      </c>
      <c r="X78" s="3">
        <f t="shared" si="21"/>
        <v>0</v>
      </c>
    </row>
    <row r="79" spans="1:24" ht="24" customHeight="1" x14ac:dyDescent="0.2">
      <c r="A79" s="11" t="s">
        <v>225</v>
      </c>
      <c r="B79" s="11"/>
      <c r="C79" s="11"/>
      <c r="D79" s="11" t="s">
        <v>226</v>
      </c>
      <c r="E79" s="11"/>
      <c r="F79" s="12"/>
      <c r="G79" s="11"/>
      <c r="H79" s="13">
        <v>26349.73</v>
      </c>
      <c r="J79" s="11" t="s">
        <v>225</v>
      </c>
      <c r="K79" s="11"/>
      <c r="L79" s="11"/>
      <c r="M79" s="11" t="s">
        <v>226</v>
      </c>
      <c r="N79" s="11"/>
      <c r="O79" s="12"/>
      <c r="P79" s="11"/>
      <c r="Q79" s="13">
        <f>Q80+Q85</f>
        <v>0</v>
      </c>
      <c r="S79" s="2"/>
      <c r="T79" s="2"/>
      <c r="U79" s="2"/>
      <c r="V79" s="2"/>
      <c r="W79" s="2"/>
      <c r="X79" s="2"/>
    </row>
    <row r="80" spans="1:24" ht="24" customHeight="1" x14ac:dyDescent="0.2">
      <c r="A80" s="11" t="s">
        <v>227</v>
      </c>
      <c r="B80" s="11"/>
      <c r="C80" s="11"/>
      <c r="D80" s="11" t="s">
        <v>228</v>
      </c>
      <c r="E80" s="11"/>
      <c r="F80" s="12"/>
      <c r="G80" s="11"/>
      <c r="H80" s="13">
        <v>25347.85</v>
      </c>
      <c r="J80" s="11" t="s">
        <v>227</v>
      </c>
      <c r="K80" s="11"/>
      <c r="L80" s="11"/>
      <c r="M80" s="11" t="s">
        <v>228</v>
      </c>
      <c r="N80" s="11"/>
      <c r="O80" s="12"/>
      <c r="P80" s="11"/>
      <c r="Q80" s="13">
        <f>SUM(Q81:Q84)</f>
        <v>0</v>
      </c>
      <c r="S80" s="2"/>
      <c r="T80" s="2"/>
      <c r="U80" s="2"/>
      <c r="V80" s="2"/>
      <c r="W80" s="2"/>
      <c r="X80" s="2"/>
    </row>
    <row r="81" spans="1:24" ht="39" customHeight="1" x14ac:dyDescent="0.2">
      <c r="A81" s="14" t="s">
        <v>229</v>
      </c>
      <c r="B81" s="15" t="s">
        <v>230</v>
      </c>
      <c r="C81" s="14" t="s">
        <v>22</v>
      </c>
      <c r="D81" s="14" t="s">
        <v>231</v>
      </c>
      <c r="E81" s="16" t="s">
        <v>71</v>
      </c>
      <c r="F81" s="15">
        <v>76.38</v>
      </c>
      <c r="G81" s="17">
        <v>140.41</v>
      </c>
      <c r="H81" s="17">
        <v>10724.51</v>
      </c>
      <c r="J81" s="14" t="s">
        <v>229</v>
      </c>
      <c r="K81" s="15" t="s">
        <v>230</v>
      </c>
      <c r="L81" s="14" t="s">
        <v>22</v>
      </c>
      <c r="M81" s="14" t="s">
        <v>231</v>
      </c>
      <c r="N81" s="16" t="s">
        <v>71</v>
      </c>
      <c r="O81" s="15">
        <v>76.38</v>
      </c>
      <c r="P81" s="17"/>
      <c r="Q81" s="17">
        <f t="shared" ref="Q81:Q84" si="27">ROUND(O81*P81,2)</f>
        <v>0</v>
      </c>
      <c r="S81" s="3" t="b">
        <f t="shared" si="17"/>
        <v>1</v>
      </c>
      <c r="T81" s="3" t="b">
        <f t="shared" si="18"/>
        <v>1</v>
      </c>
      <c r="U81" s="3" t="str">
        <f t="shared" si="19"/>
        <v>OK</v>
      </c>
      <c r="V81" s="3" t="str">
        <f t="shared" si="20"/>
        <v>OK</v>
      </c>
      <c r="W81" s="3" t="str">
        <f t="shared" si="22"/>
        <v>OK</v>
      </c>
      <c r="X81" s="3">
        <f t="shared" si="21"/>
        <v>0</v>
      </c>
    </row>
    <row r="82" spans="1:24" ht="39" customHeight="1" x14ac:dyDescent="0.2">
      <c r="A82" s="14" t="s">
        <v>232</v>
      </c>
      <c r="B82" s="15" t="s">
        <v>233</v>
      </c>
      <c r="C82" s="14" t="s">
        <v>37</v>
      </c>
      <c r="D82" s="14" t="s">
        <v>234</v>
      </c>
      <c r="E82" s="16" t="s">
        <v>30</v>
      </c>
      <c r="F82" s="15">
        <v>1</v>
      </c>
      <c r="G82" s="17">
        <v>10.73</v>
      </c>
      <c r="H82" s="17">
        <v>10.73</v>
      </c>
      <c r="J82" s="14" t="s">
        <v>232</v>
      </c>
      <c r="K82" s="15" t="s">
        <v>233</v>
      </c>
      <c r="L82" s="14" t="s">
        <v>37</v>
      </c>
      <c r="M82" s="14" t="s">
        <v>234</v>
      </c>
      <c r="N82" s="16" t="s">
        <v>30</v>
      </c>
      <c r="O82" s="15">
        <v>1</v>
      </c>
      <c r="P82" s="17"/>
      <c r="Q82" s="17">
        <f t="shared" si="27"/>
        <v>0</v>
      </c>
      <c r="S82" s="3" t="b">
        <f t="shared" si="17"/>
        <v>1</v>
      </c>
      <c r="T82" s="3" t="b">
        <f t="shared" si="18"/>
        <v>1</v>
      </c>
      <c r="U82" s="3" t="str">
        <f t="shared" si="19"/>
        <v>OK</v>
      </c>
      <c r="V82" s="3" t="str">
        <f t="shared" si="20"/>
        <v>OK</v>
      </c>
      <c r="W82" s="3" t="str">
        <f t="shared" si="22"/>
        <v>OK</v>
      </c>
      <c r="X82" s="3">
        <f t="shared" si="21"/>
        <v>0</v>
      </c>
    </row>
    <row r="83" spans="1:24" ht="39" customHeight="1" x14ac:dyDescent="0.2">
      <c r="A83" s="14" t="s">
        <v>235</v>
      </c>
      <c r="B83" s="15" t="s">
        <v>236</v>
      </c>
      <c r="C83" s="14" t="s">
        <v>22</v>
      </c>
      <c r="D83" s="14" t="s">
        <v>237</v>
      </c>
      <c r="E83" s="16" t="s">
        <v>39</v>
      </c>
      <c r="F83" s="15">
        <v>123.66</v>
      </c>
      <c r="G83" s="17">
        <v>116.78</v>
      </c>
      <c r="H83" s="17">
        <v>14441.01</v>
      </c>
      <c r="J83" s="14" t="s">
        <v>235</v>
      </c>
      <c r="K83" s="15" t="s">
        <v>236</v>
      </c>
      <c r="L83" s="14" t="s">
        <v>22</v>
      </c>
      <c r="M83" s="14" t="s">
        <v>237</v>
      </c>
      <c r="N83" s="16" t="s">
        <v>39</v>
      </c>
      <c r="O83" s="15">
        <v>123.66</v>
      </c>
      <c r="P83" s="17"/>
      <c r="Q83" s="17">
        <f t="shared" si="27"/>
        <v>0</v>
      </c>
      <c r="S83" s="3" t="b">
        <f t="shared" si="17"/>
        <v>1</v>
      </c>
      <c r="T83" s="3" t="b">
        <f t="shared" si="18"/>
        <v>1</v>
      </c>
      <c r="U83" s="3" t="str">
        <f t="shared" si="19"/>
        <v>OK</v>
      </c>
      <c r="V83" s="3" t="str">
        <f t="shared" si="20"/>
        <v>OK</v>
      </c>
      <c r="W83" s="3" t="str">
        <f t="shared" si="22"/>
        <v>OK</v>
      </c>
      <c r="X83" s="3">
        <f t="shared" si="21"/>
        <v>0</v>
      </c>
    </row>
    <row r="84" spans="1:24" ht="39" customHeight="1" x14ac:dyDescent="0.2">
      <c r="A84" s="14" t="s">
        <v>238</v>
      </c>
      <c r="B84" s="15" t="s">
        <v>239</v>
      </c>
      <c r="C84" s="14" t="s">
        <v>22</v>
      </c>
      <c r="D84" s="14" t="s">
        <v>240</v>
      </c>
      <c r="E84" s="16" t="s">
        <v>30</v>
      </c>
      <c r="F84" s="15">
        <v>3</v>
      </c>
      <c r="G84" s="17">
        <v>57.2</v>
      </c>
      <c r="H84" s="17">
        <v>171.6</v>
      </c>
      <c r="J84" s="14" t="s">
        <v>238</v>
      </c>
      <c r="K84" s="15" t="s">
        <v>239</v>
      </c>
      <c r="L84" s="14" t="s">
        <v>22</v>
      </c>
      <c r="M84" s="14" t="s">
        <v>240</v>
      </c>
      <c r="N84" s="16" t="s">
        <v>30</v>
      </c>
      <c r="O84" s="15">
        <v>3</v>
      </c>
      <c r="P84" s="17"/>
      <c r="Q84" s="17">
        <f t="shared" si="27"/>
        <v>0</v>
      </c>
      <c r="S84" s="3" t="b">
        <f t="shared" si="17"/>
        <v>1</v>
      </c>
      <c r="T84" s="3" t="b">
        <f t="shared" si="18"/>
        <v>1</v>
      </c>
      <c r="U84" s="3" t="str">
        <f t="shared" si="19"/>
        <v>OK</v>
      </c>
      <c r="V84" s="3" t="str">
        <f t="shared" si="20"/>
        <v>OK</v>
      </c>
      <c r="W84" s="3" t="str">
        <f t="shared" si="22"/>
        <v>OK</v>
      </c>
      <c r="X84" s="3">
        <f t="shared" si="21"/>
        <v>0</v>
      </c>
    </row>
    <row r="85" spans="1:24" ht="24" customHeight="1" x14ac:dyDescent="0.2">
      <c r="A85" s="11" t="s">
        <v>241</v>
      </c>
      <c r="B85" s="11"/>
      <c r="C85" s="11"/>
      <c r="D85" s="11" t="s">
        <v>242</v>
      </c>
      <c r="E85" s="11"/>
      <c r="F85" s="12"/>
      <c r="G85" s="11"/>
      <c r="H85" s="13">
        <v>1001.88</v>
      </c>
      <c r="J85" s="11" t="s">
        <v>241</v>
      </c>
      <c r="K85" s="11"/>
      <c r="L85" s="11"/>
      <c r="M85" s="11" t="s">
        <v>242</v>
      </c>
      <c r="N85" s="11"/>
      <c r="O85" s="12"/>
      <c r="P85" s="11"/>
      <c r="Q85" s="13">
        <f>SUM(Q86:Q87)</f>
        <v>0</v>
      </c>
      <c r="S85" s="2"/>
      <c r="T85" s="2"/>
      <c r="U85" s="2"/>
      <c r="V85" s="2"/>
      <c r="W85" s="2"/>
      <c r="X85" s="2"/>
    </row>
    <row r="86" spans="1:24" ht="26.1" customHeight="1" x14ac:dyDescent="0.2">
      <c r="A86" s="14" t="s">
        <v>243</v>
      </c>
      <c r="B86" s="15" t="s">
        <v>244</v>
      </c>
      <c r="C86" s="14" t="s">
        <v>37</v>
      </c>
      <c r="D86" s="14" t="s">
        <v>245</v>
      </c>
      <c r="E86" s="16" t="s">
        <v>39</v>
      </c>
      <c r="F86" s="15">
        <v>11</v>
      </c>
      <c r="G86" s="17">
        <v>49.72</v>
      </c>
      <c r="H86" s="17">
        <v>546.91999999999996</v>
      </c>
      <c r="J86" s="14" t="s">
        <v>243</v>
      </c>
      <c r="K86" s="15" t="s">
        <v>244</v>
      </c>
      <c r="L86" s="14" t="s">
        <v>37</v>
      </c>
      <c r="M86" s="14" t="s">
        <v>245</v>
      </c>
      <c r="N86" s="16" t="s">
        <v>39</v>
      </c>
      <c r="O86" s="15">
        <v>11</v>
      </c>
      <c r="P86" s="17"/>
      <c r="Q86" s="17">
        <f t="shared" ref="Q86:Q87" si="28">ROUND(O86*P86,2)</f>
        <v>0</v>
      </c>
      <c r="S86" s="3" t="b">
        <f t="shared" si="17"/>
        <v>1</v>
      </c>
      <c r="T86" s="3" t="b">
        <f t="shared" si="18"/>
        <v>1</v>
      </c>
      <c r="U86" s="3" t="str">
        <f t="shared" si="19"/>
        <v>OK</v>
      </c>
      <c r="V86" s="3" t="str">
        <f t="shared" si="20"/>
        <v>OK</v>
      </c>
      <c r="W86" s="3" t="str">
        <f t="shared" si="22"/>
        <v>OK</v>
      </c>
      <c r="X86" s="3">
        <f t="shared" si="21"/>
        <v>0</v>
      </c>
    </row>
    <row r="87" spans="1:24" ht="26.1" customHeight="1" x14ac:dyDescent="0.2">
      <c r="A87" s="14" t="s">
        <v>246</v>
      </c>
      <c r="B87" s="15" t="s">
        <v>247</v>
      </c>
      <c r="C87" s="14" t="s">
        <v>37</v>
      </c>
      <c r="D87" s="14" t="s">
        <v>248</v>
      </c>
      <c r="E87" s="16" t="s">
        <v>39</v>
      </c>
      <c r="F87" s="15">
        <v>13.04</v>
      </c>
      <c r="G87" s="17">
        <v>34.89</v>
      </c>
      <c r="H87" s="17">
        <v>454.96</v>
      </c>
      <c r="J87" s="14" t="s">
        <v>246</v>
      </c>
      <c r="K87" s="15" t="s">
        <v>247</v>
      </c>
      <c r="L87" s="14" t="s">
        <v>37</v>
      </c>
      <c r="M87" s="14" t="s">
        <v>248</v>
      </c>
      <c r="N87" s="16" t="s">
        <v>39</v>
      </c>
      <c r="O87" s="15">
        <v>13.04</v>
      </c>
      <c r="P87" s="17"/>
      <c r="Q87" s="17">
        <f t="shared" si="28"/>
        <v>0</v>
      </c>
      <c r="S87" s="3" t="b">
        <f t="shared" si="17"/>
        <v>1</v>
      </c>
      <c r="T87" s="3" t="b">
        <f t="shared" si="18"/>
        <v>1</v>
      </c>
      <c r="U87" s="3" t="str">
        <f t="shared" si="19"/>
        <v>OK</v>
      </c>
      <c r="V87" s="3" t="str">
        <f t="shared" si="20"/>
        <v>OK</v>
      </c>
      <c r="W87" s="3" t="str">
        <f t="shared" si="22"/>
        <v>OK</v>
      </c>
      <c r="X87" s="3">
        <f t="shared" si="21"/>
        <v>0</v>
      </c>
    </row>
    <row r="88" spans="1:24" ht="24" customHeight="1" x14ac:dyDescent="0.2">
      <c r="A88" s="11" t="s">
        <v>249</v>
      </c>
      <c r="B88" s="11"/>
      <c r="C88" s="11"/>
      <c r="D88" s="11" t="s">
        <v>250</v>
      </c>
      <c r="E88" s="11"/>
      <c r="F88" s="12"/>
      <c r="G88" s="11"/>
      <c r="H88" s="13">
        <v>33348.35</v>
      </c>
      <c r="J88" s="11" t="s">
        <v>249</v>
      </c>
      <c r="K88" s="11"/>
      <c r="L88" s="11"/>
      <c r="M88" s="11" t="s">
        <v>250</v>
      </c>
      <c r="N88" s="11"/>
      <c r="O88" s="12"/>
      <c r="P88" s="11"/>
      <c r="Q88" s="13">
        <f>Q89+Q95</f>
        <v>0</v>
      </c>
      <c r="S88" s="2"/>
      <c r="T88" s="2"/>
      <c r="U88" s="2"/>
      <c r="V88" s="2"/>
      <c r="W88" s="2"/>
      <c r="X88" s="2"/>
    </row>
    <row r="89" spans="1:24" ht="24" customHeight="1" x14ac:dyDescent="0.2">
      <c r="A89" s="11" t="s">
        <v>251</v>
      </c>
      <c r="B89" s="11"/>
      <c r="C89" s="11"/>
      <c r="D89" s="11" t="s">
        <v>252</v>
      </c>
      <c r="E89" s="11"/>
      <c r="F89" s="12"/>
      <c r="G89" s="11"/>
      <c r="H89" s="13">
        <v>13686.07</v>
      </c>
      <c r="J89" s="11" t="s">
        <v>251</v>
      </c>
      <c r="K89" s="11"/>
      <c r="L89" s="11"/>
      <c r="M89" s="11" t="s">
        <v>252</v>
      </c>
      <c r="N89" s="11"/>
      <c r="O89" s="12"/>
      <c r="P89" s="11"/>
      <c r="Q89" s="13">
        <f>SUM(Q90:Q94)</f>
        <v>0</v>
      </c>
      <c r="S89" s="2"/>
      <c r="T89" s="2"/>
      <c r="U89" s="2"/>
      <c r="V89" s="2"/>
      <c r="W89" s="2"/>
      <c r="X89" s="2"/>
    </row>
    <row r="90" spans="1:24" ht="26.1" customHeight="1" x14ac:dyDescent="0.2">
      <c r="A90" s="14" t="s">
        <v>253</v>
      </c>
      <c r="B90" s="15" t="s">
        <v>254</v>
      </c>
      <c r="C90" s="14" t="s">
        <v>37</v>
      </c>
      <c r="D90" s="14" t="s">
        <v>255</v>
      </c>
      <c r="E90" s="16" t="s">
        <v>39</v>
      </c>
      <c r="F90" s="15">
        <v>71.92</v>
      </c>
      <c r="G90" s="17">
        <v>13.9</v>
      </c>
      <c r="H90" s="17">
        <v>999.68</v>
      </c>
      <c r="J90" s="14" t="s">
        <v>253</v>
      </c>
      <c r="K90" s="15" t="s">
        <v>254</v>
      </c>
      <c r="L90" s="14" t="s">
        <v>37</v>
      </c>
      <c r="M90" s="14" t="s">
        <v>255</v>
      </c>
      <c r="N90" s="16" t="s">
        <v>39</v>
      </c>
      <c r="O90" s="15">
        <v>71.92</v>
      </c>
      <c r="P90" s="17"/>
      <c r="Q90" s="17">
        <f t="shared" ref="Q90:Q94" si="29">ROUND(O90*P90,2)</f>
        <v>0</v>
      </c>
      <c r="S90" s="3" t="b">
        <f t="shared" si="17"/>
        <v>1</v>
      </c>
      <c r="T90" s="3" t="b">
        <f t="shared" si="18"/>
        <v>1</v>
      </c>
      <c r="U90" s="3" t="str">
        <f t="shared" si="19"/>
        <v>OK</v>
      </c>
      <c r="V90" s="3" t="str">
        <f t="shared" si="20"/>
        <v>OK</v>
      </c>
      <c r="W90" s="3" t="str">
        <f t="shared" si="22"/>
        <v>OK</v>
      </c>
      <c r="X90" s="3">
        <f t="shared" si="21"/>
        <v>0</v>
      </c>
    </row>
    <row r="91" spans="1:24" ht="51.95" customHeight="1" x14ac:dyDescent="0.2">
      <c r="A91" s="14" t="s">
        <v>256</v>
      </c>
      <c r="B91" s="15" t="s">
        <v>257</v>
      </c>
      <c r="C91" s="14" t="s">
        <v>37</v>
      </c>
      <c r="D91" s="14" t="s">
        <v>258</v>
      </c>
      <c r="E91" s="16" t="s">
        <v>39</v>
      </c>
      <c r="F91" s="15">
        <v>139.6</v>
      </c>
      <c r="G91" s="17">
        <v>5.24</v>
      </c>
      <c r="H91" s="17">
        <v>731.5</v>
      </c>
      <c r="J91" s="14" t="s">
        <v>256</v>
      </c>
      <c r="K91" s="15" t="s">
        <v>257</v>
      </c>
      <c r="L91" s="14" t="s">
        <v>37</v>
      </c>
      <c r="M91" s="14" t="s">
        <v>258</v>
      </c>
      <c r="N91" s="16" t="s">
        <v>39</v>
      </c>
      <c r="O91" s="15">
        <v>139.6</v>
      </c>
      <c r="P91" s="17"/>
      <c r="Q91" s="17">
        <f t="shared" si="29"/>
        <v>0</v>
      </c>
      <c r="S91" s="3" t="b">
        <f t="shared" si="17"/>
        <v>1</v>
      </c>
      <c r="T91" s="3" t="b">
        <f t="shared" si="18"/>
        <v>1</v>
      </c>
      <c r="U91" s="3" t="str">
        <f t="shared" si="19"/>
        <v>OK</v>
      </c>
      <c r="V91" s="3" t="str">
        <f t="shared" si="20"/>
        <v>OK</v>
      </c>
      <c r="W91" s="3" t="str">
        <f t="shared" si="22"/>
        <v>OK</v>
      </c>
      <c r="X91" s="3">
        <f t="shared" si="21"/>
        <v>0</v>
      </c>
    </row>
    <row r="92" spans="1:24" ht="39" customHeight="1" x14ac:dyDescent="0.2">
      <c r="A92" s="14" t="s">
        <v>259</v>
      </c>
      <c r="B92" s="15" t="s">
        <v>260</v>
      </c>
      <c r="C92" s="14" t="s">
        <v>37</v>
      </c>
      <c r="D92" s="14" t="s">
        <v>261</v>
      </c>
      <c r="E92" s="16" t="s">
        <v>39</v>
      </c>
      <c r="F92" s="15">
        <v>89.33</v>
      </c>
      <c r="G92" s="17">
        <v>17.95</v>
      </c>
      <c r="H92" s="17">
        <v>1603.47</v>
      </c>
      <c r="J92" s="14" t="s">
        <v>259</v>
      </c>
      <c r="K92" s="15" t="s">
        <v>260</v>
      </c>
      <c r="L92" s="14" t="s">
        <v>37</v>
      </c>
      <c r="M92" s="14" t="s">
        <v>261</v>
      </c>
      <c r="N92" s="16" t="s">
        <v>39</v>
      </c>
      <c r="O92" s="15">
        <v>89.33</v>
      </c>
      <c r="P92" s="17"/>
      <c r="Q92" s="17">
        <f t="shared" si="29"/>
        <v>0</v>
      </c>
      <c r="S92" s="3" t="b">
        <f t="shared" si="17"/>
        <v>1</v>
      </c>
      <c r="T92" s="3" t="b">
        <f t="shared" si="18"/>
        <v>1</v>
      </c>
      <c r="U92" s="3" t="str">
        <f t="shared" si="19"/>
        <v>OK</v>
      </c>
      <c r="V92" s="3" t="str">
        <f t="shared" si="20"/>
        <v>OK</v>
      </c>
      <c r="W92" s="3" t="str">
        <f t="shared" si="22"/>
        <v>OK</v>
      </c>
      <c r="X92" s="3">
        <f t="shared" si="21"/>
        <v>0</v>
      </c>
    </row>
    <row r="93" spans="1:24" ht="65.099999999999994" customHeight="1" x14ac:dyDescent="0.2">
      <c r="A93" s="14" t="s">
        <v>262</v>
      </c>
      <c r="B93" s="15" t="s">
        <v>263</v>
      </c>
      <c r="C93" s="14" t="s">
        <v>37</v>
      </c>
      <c r="D93" s="14" t="s">
        <v>264</v>
      </c>
      <c r="E93" s="16" t="s">
        <v>39</v>
      </c>
      <c r="F93" s="15">
        <v>195.91</v>
      </c>
      <c r="G93" s="17">
        <v>39.99</v>
      </c>
      <c r="H93" s="17">
        <v>7834.44</v>
      </c>
      <c r="J93" s="14" t="s">
        <v>262</v>
      </c>
      <c r="K93" s="15" t="s">
        <v>263</v>
      </c>
      <c r="L93" s="14" t="s">
        <v>37</v>
      </c>
      <c r="M93" s="14" t="s">
        <v>264</v>
      </c>
      <c r="N93" s="16" t="s">
        <v>39</v>
      </c>
      <c r="O93" s="15">
        <v>195.91</v>
      </c>
      <c r="P93" s="17"/>
      <c r="Q93" s="17">
        <f t="shared" si="29"/>
        <v>0</v>
      </c>
      <c r="S93" s="3" t="b">
        <f t="shared" si="17"/>
        <v>1</v>
      </c>
      <c r="T93" s="3" t="b">
        <f t="shared" si="18"/>
        <v>1</v>
      </c>
      <c r="U93" s="3" t="str">
        <f t="shared" si="19"/>
        <v>OK</v>
      </c>
      <c r="V93" s="3" t="str">
        <f t="shared" si="20"/>
        <v>OK</v>
      </c>
      <c r="W93" s="3" t="str">
        <f t="shared" si="22"/>
        <v>OK</v>
      </c>
      <c r="X93" s="3">
        <f t="shared" si="21"/>
        <v>0</v>
      </c>
    </row>
    <row r="94" spans="1:24" ht="24" customHeight="1" x14ac:dyDescent="0.2">
      <c r="A94" s="14" t="s">
        <v>265</v>
      </c>
      <c r="B94" s="15" t="s">
        <v>266</v>
      </c>
      <c r="C94" s="14" t="s">
        <v>44</v>
      </c>
      <c r="D94" s="14" t="s">
        <v>267</v>
      </c>
      <c r="E94" s="16" t="s">
        <v>39</v>
      </c>
      <c r="F94" s="15">
        <v>139.6</v>
      </c>
      <c r="G94" s="17">
        <v>18.03</v>
      </c>
      <c r="H94" s="17">
        <v>2516.98</v>
      </c>
      <c r="J94" s="14" t="s">
        <v>265</v>
      </c>
      <c r="K94" s="15" t="s">
        <v>266</v>
      </c>
      <c r="L94" s="14" t="s">
        <v>44</v>
      </c>
      <c r="M94" s="14" t="s">
        <v>267</v>
      </c>
      <c r="N94" s="16" t="s">
        <v>39</v>
      </c>
      <c r="O94" s="15">
        <v>139.6</v>
      </c>
      <c r="P94" s="17"/>
      <c r="Q94" s="17">
        <f t="shared" si="29"/>
        <v>0</v>
      </c>
      <c r="S94" s="3" t="b">
        <f t="shared" si="17"/>
        <v>1</v>
      </c>
      <c r="T94" s="3" t="b">
        <f t="shared" si="18"/>
        <v>1</v>
      </c>
      <c r="U94" s="3" t="str">
        <f t="shared" si="19"/>
        <v>OK</v>
      </c>
      <c r="V94" s="3" t="str">
        <f t="shared" si="20"/>
        <v>OK</v>
      </c>
      <c r="W94" s="3" t="str">
        <f t="shared" si="22"/>
        <v>OK</v>
      </c>
      <c r="X94" s="3">
        <f t="shared" si="21"/>
        <v>0</v>
      </c>
    </row>
    <row r="95" spans="1:24" ht="24" customHeight="1" x14ac:dyDescent="0.2">
      <c r="A95" s="11" t="s">
        <v>268</v>
      </c>
      <c r="B95" s="11"/>
      <c r="C95" s="11"/>
      <c r="D95" s="11" t="s">
        <v>269</v>
      </c>
      <c r="E95" s="11"/>
      <c r="F95" s="12"/>
      <c r="G95" s="11"/>
      <c r="H95" s="13">
        <v>19662.28</v>
      </c>
      <c r="J95" s="11" t="s">
        <v>268</v>
      </c>
      <c r="K95" s="11"/>
      <c r="L95" s="11"/>
      <c r="M95" s="11" t="s">
        <v>269</v>
      </c>
      <c r="N95" s="11"/>
      <c r="O95" s="12"/>
      <c r="P95" s="11"/>
      <c r="Q95" s="13">
        <f>SUM(Q96:Q101)</f>
        <v>0</v>
      </c>
      <c r="S95" s="2"/>
      <c r="T95" s="2"/>
      <c r="U95" s="2"/>
      <c r="V95" s="2"/>
      <c r="W95" s="2"/>
      <c r="X95" s="2"/>
    </row>
    <row r="96" spans="1:24" ht="39" customHeight="1" x14ac:dyDescent="0.2">
      <c r="A96" s="14" t="s">
        <v>270</v>
      </c>
      <c r="B96" s="15" t="s">
        <v>271</v>
      </c>
      <c r="C96" s="14" t="s">
        <v>37</v>
      </c>
      <c r="D96" s="14" t="s">
        <v>272</v>
      </c>
      <c r="E96" s="16" t="s">
        <v>39</v>
      </c>
      <c r="F96" s="15">
        <v>42.85</v>
      </c>
      <c r="G96" s="17">
        <v>38.380000000000003</v>
      </c>
      <c r="H96" s="17">
        <v>1644.58</v>
      </c>
      <c r="J96" s="14" t="s">
        <v>270</v>
      </c>
      <c r="K96" s="15" t="s">
        <v>271</v>
      </c>
      <c r="L96" s="14" t="s">
        <v>37</v>
      </c>
      <c r="M96" s="14" t="s">
        <v>272</v>
      </c>
      <c r="N96" s="16" t="s">
        <v>39</v>
      </c>
      <c r="O96" s="15">
        <v>42.85</v>
      </c>
      <c r="P96" s="17"/>
      <c r="Q96" s="17">
        <f t="shared" ref="Q96:Q101" si="30">ROUND(O96*P96,2)</f>
        <v>0</v>
      </c>
      <c r="S96" s="3" t="b">
        <f t="shared" si="17"/>
        <v>1</v>
      </c>
      <c r="T96" s="3" t="b">
        <f t="shared" si="18"/>
        <v>1</v>
      </c>
      <c r="U96" s="3" t="str">
        <f t="shared" si="19"/>
        <v>OK</v>
      </c>
      <c r="V96" s="3" t="str">
        <f t="shared" si="20"/>
        <v>OK</v>
      </c>
      <c r="W96" s="3" t="str">
        <f t="shared" si="22"/>
        <v>OK</v>
      </c>
      <c r="X96" s="3">
        <f t="shared" si="21"/>
        <v>0</v>
      </c>
    </row>
    <row r="97" spans="1:24" ht="26.1" customHeight="1" x14ac:dyDescent="0.2">
      <c r="A97" s="14" t="s">
        <v>273</v>
      </c>
      <c r="B97" s="15" t="s">
        <v>274</v>
      </c>
      <c r="C97" s="14" t="s">
        <v>37</v>
      </c>
      <c r="D97" s="14" t="s">
        <v>275</v>
      </c>
      <c r="E97" s="16" t="s">
        <v>46</v>
      </c>
      <c r="F97" s="15">
        <v>0.8</v>
      </c>
      <c r="G97" s="17">
        <v>96.11</v>
      </c>
      <c r="H97" s="17">
        <v>76.88</v>
      </c>
      <c r="J97" s="14" t="s">
        <v>273</v>
      </c>
      <c r="K97" s="15" t="s">
        <v>274</v>
      </c>
      <c r="L97" s="14" t="s">
        <v>37</v>
      </c>
      <c r="M97" s="14" t="s">
        <v>275</v>
      </c>
      <c r="N97" s="16" t="s">
        <v>46</v>
      </c>
      <c r="O97" s="15">
        <v>0.8</v>
      </c>
      <c r="P97" s="17"/>
      <c r="Q97" s="17">
        <f t="shared" si="30"/>
        <v>0</v>
      </c>
      <c r="S97" s="3" t="b">
        <f t="shared" si="17"/>
        <v>1</v>
      </c>
      <c r="T97" s="3" t="b">
        <f t="shared" si="18"/>
        <v>1</v>
      </c>
      <c r="U97" s="3" t="str">
        <f t="shared" si="19"/>
        <v>OK</v>
      </c>
      <c r="V97" s="3" t="str">
        <f t="shared" si="20"/>
        <v>OK</v>
      </c>
      <c r="W97" s="3" t="str">
        <f t="shared" si="22"/>
        <v>OK</v>
      </c>
      <c r="X97" s="3">
        <f t="shared" si="21"/>
        <v>0</v>
      </c>
    </row>
    <row r="98" spans="1:24" ht="26.1" customHeight="1" x14ac:dyDescent="0.2">
      <c r="A98" s="14" t="s">
        <v>276</v>
      </c>
      <c r="B98" s="15" t="s">
        <v>277</v>
      </c>
      <c r="C98" s="14" t="s">
        <v>37</v>
      </c>
      <c r="D98" s="14" t="s">
        <v>278</v>
      </c>
      <c r="E98" s="16" t="s">
        <v>46</v>
      </c>
      <c r="F98" s="15">
        <v>1.9</v>
      </c>
      <c r="G98" s="17">
        <v>107.64</v>
      </c>
      <c r="H98" s="17">
        <v>204.51</v>
      </c>
      <c r="J98" s="14" t="s">
        <v>276</v>
      </c>
      <c r="K98" s="15" t="s">
        <v>277</v>
      </c>
      <c r="L98" s="14" t="s">
        <v>37</v>
      </c>
      <c r="M98" s="14" t="s">
        <v>278</v>
      </c>
      <c r="N98" s="16" t="s">
        <v>46</v>
      </c>
      <c r="O98" s="15">
        <v>1.9</v>
      </c>
      <c r="P98" s="17"/>
      <c r="Q98" s="17">
        <f t="shared" si="30"/>
        <v>0</v>
      </c>
      <c r="S98" s="3" t="b">
        <f t="shared" si="17"/>
        <v>1</v>
      </c>
      <c r="T98" s="3" t="b">
        <f t="shared" si="18"/>
        <v>1</v>
      </c>
      <c r="U98" s="3" t="str">
        <f t="shared" si="19"/>
        <v>OK</v>
      </c>
      <c r="V98" s="3" t="str">
        <f t="shared" si="20"/>
        <v>OK</v>
      </c>
      <c r="W98" s="3" t="str">
        <f t="shared" si="22"/>
        <v>OK</v>
      </c>
      <c r="X98" s="3">
        <f t="shared" si="21"/>
        <v>0</v>
      </c>
    </row>
    <row r="99" spans="1:24" ht="51.95" customHeight="1" x14ac:dyDescent="0.2">
      <c r="A99" s="14" t="s">
        <v>279</v>
      </c>
      <c r="B99" s="15" t="s">
        <v>280</v>
      </c>
      <c r="C99" s="14" t="s">
        <v>37</v>
      </c>
      <c r="D99" s="14" t="s">
        <v>281</v>
      </c>
      <c r="E99" s="16" t="s">
        <v>39</v>
      </c>
      <c r="F99" s="15">
        <v>71.55</v>
      </c>
      <c r="G99" s="17">
        <v>125.17</v>
      </c>
      <c r="H99" s="17">
        <v>8955.91</v>
      </c>
      <c r="J99" s="14" t="s">
        <v>279</v>
      </c>
      <c r="K99" s="15" t="s">
        <v>280</v>
      </c>
      <c r="L99" s="14" t="s">
        <v>37</v>
      </c>
      <c r="M99" s="14" t="s">
        <v>281</v>
      </c>
      <c r="N99" s="16" t="s">
        <v>39</v>
      </c>
      <c r="O99" s="15">
        <v>71.55</v>
      </c>
      <c r="P99" s="17"/>
      <c r="Q99" s="17">
        <f t="shared" si="30"/>
        <v>0</v>
      </c>
      <c r="S99" s="3" t="b">
        <f t="shared" si="17"/>
        <v>1</v>
      </c>
      <c r="T99" s="3" t="b">
        <f t="shared" si="18"/>
        <v>1</v>
      </c>
      <c r="U99" s="3" t="str">
        <f t="shared" si="19"/>
        <v>OK</v>
      </c>
      <c r="V99" s="3" t="str">
        <f t="shared" si="20"/>
        <v>OK</v>
      </c>
      <c r="W99" s="3" t="str">
        <f t="shared" si="22"/>
        <v>OK</v>
      </c>
      <c r="X99" s="3">
        <f t="shared" si="21"/>
        <v>0</v>
      </c>
    </row>
    <row r="100" spans="1:24" ht="39" customHeight="1" x14ac:dyDescent="0.2">
      <c r="A100" s="14" t="s">
        <v>282</v>
      </c>
      <c r="B100" s="15" t="s">
        <v>283</v>
      </c>
      <c r="C100" s="14" t="s">
        <v>37</v>
      </c>
      <c r="D100" s="14" t="s">
        <v>284</v>
      </c>
      <c r="E100" s="16" t="s">
        <v>39</v>
      </c>
      <c r="F100" s="15">
        <v>38.340000000000003</v>
      </c>
      <c r="G100" s="17">
        <v>182.45</v>
      </c>
      <c r="H100" s="17">
        <v>6995.13</v>
      </c>
      <c r="J100" s="14" t="s">
        <v>282</v>
      </c>
      <c r="K100" s="15" t="s">
        <v>283</v>
      </c>
      <c r="L100" s="14" t="s">
        <v>37</v>
      </c>
      <c r="M100" s="14" t="s">
        <v>284</v>
      </c>
      <c r="N100" s="16" t="s">
        <v>39</v>
      </c>
      <c r="O100" s="15">
        <v>38.340000000000003</v>
      </c>
      <c r="P100" s="17"/>
      <c r="Q100" s="17">
        <f t="shared" si="30"/>
        <v>0</v>
      </c>
      <c r="S100" s="3" t="b">
        <f t="shared" si="17"/>
        <v>1</v>
      </c>
      <c r="T100" s="3" t="b">
        <f t="shared" si="18"/>
        <v>1</v>
      </c>
      <c r="U100" s="3" t="str">
        <f t="shared" si="19"/>
        <v>OK</v>
      </c>
      <c r="V100" s="3" t="str">
        <f t="shared" si="20"/>
        <v>OK</v>
      </c>
      <c r="W100" s="3" t="str">
        <f t="shared" si="22"/>
        <v>OK</v>
      </c>
      <c r="X100" s="3">
        <f t="shared" si="21"/>
        <v>0</v>
      </c>
    </row>
    <row r="101" spans="1:24" ht="24" customHeight="1" x14ac:dyDescent="0.2">
      <c r="A101" s="14" t="s">
        <v>285</v>
      </c>
      <c r="B101" s="15" t="s">
        <v>286</v>
      </c>
      <c r="C101" s="14" t="s">
        <v>44</v>
      </c>
      <c r="D101" s="14" t="s">
        <v>287</v>
      </c>
      <c r="E101" s="16" t="s">
        <v>39</v>
      </c>
      <c r="F101" s="15">
        <v>2.64</v>
      </c>
      <c r="G101" s="17">
        <v>676.24</v>
      </c>
      <c r="H101" s="17">
        <v>1785.27</v>
      </c>
      <c r="J101" s="14" t="s">
        <v>285</v>
      </c>
      <c r="K101" s="15" t="s">
        <v>286</v>
      </c>
      <c r="L101" s="14" t="s">
        <v>44</v>
      </c>
      <c r="M101" s="14" t="s">
        <v>287</v>
      </c>
      <c r="N101" s="16" t="s">
        <v>39</v>
      </c>
      <c r="O101" s="15">
        <v>2.64</v>
      </c>
      <c r="P101" s="17"/>
      <c r="Q101" s="17">
        <f t="shared" si="30"/>
        <v>0</v>
      </c>
      <c r="S101" s="3" t="b">
        <f t="shared" si="17"/>
        <v>1</v>
      </c>
      <c r="T101" s="3" t="b">
        <f t="shared" si="18"/>
        <v>1</v>
      </c>
      <c r="U101" s="3" t="str">
        <f t="shared" si="19"/>
        <v>OK</v>
      </c>
      <c r="V101" s="3" t="str">
        <f t="shared" si="20"/>
        <v>OK</v>
      </c>
      <c r="W101" s="3" t="str">
        <f t="shared" si="22"/>
        <v>OK</v>
      </c>
      <c r="X101" s="3">
        <f t="shared" si="21"/>
        <v>0</v>
      </c>
    </row>
    <row r="102" spans="1:24" ht="24" customHeight="1" x14ac:dyDescent="0.2">
      <c r="A102" s="11" t="s">
        <v>288</v>
      </c>
      <c r="B102" s="11"/>
      <c r="C102" s="11"/>
      <c r="D102" s="11" t="s">
        <v>289</v>
      </c>
      <c r="E102" s="11"/>
      <c r="F102" s="12"/>
      <c r="G102" s="11"/>
      <c r="H102" s="13">
        <v>5219.46</v>
      </c>
      <c r="J102" s="11" t="s">
        <v>288</v>
      </c>
      <c r="K102" s="11"/>
      <c r="L102" s="11"/>
      <c r="M102" s="11" t="s">
        <v>289</v>
      </c>
      <c r="N102" s="11"/>
      <c r="O102" s="12"/>
      <c r="P102" s="11"/>
      <c r="Q102" s="13">
        <f>Q103+Q107</f>
        <v>0</v>
      </c>
      <c r="S102" s="2"/>
      <c r="T102" s="2"/>
      <c r="U102" s="2"/>
      <c r="V102" s="2"/>
      <c r="W102" s="2"/>
      <c r="X102" s="2"/>
    </row>
    <row r="103" spans="1:24" ht="24" customHeight="1" x14ac:dyDescent="0.2">
      <c r="A103" s="11" t="s">
        <v>290</v>
      </c>
      <c r="B103" s="11"/>
      <c r="C103" s="11"/>
      <c r="D103" s="11" t="s">
        <v>291</v>
      </c>
      <c r="E103" s="11"/>
      <c r="F103" s="12"/>
      <c r="G103" s="11"/>
      <c r="H103" s="13">
        <v>4373.16</v>
      </c>
      <c r="J103" s="11" t="s">
        <v>290</v>
      </c>
      <c r="K103" s="11"/>
      <c r="L103" s="11"/>
      <c r="M103" s="11" t="s">
        <v>291</v>
      </c>
      <c r="N103" s="11"/>
      <c r="O103" s="12"/>
      <c r="P103" s="11"/>
      <c r="Q103" s="13">
        <f>SUM(Q104:Q106)</f>
        <v>0</v>
      </c>
      <c r="S103" s="2"/>
      <c r="T103" s="2"/>
      <c r="U103" s="2"/>
      <c r="V103" s="2"/>
      <c r="W103" s="2"/>
      <c r="X103" s="2"/>
    </row>
    <row r="104" spans="1:24" ht="39" customHeight="1" x14ac:dyDescent="0.2">
      <c r="A104" s="14" t="s">
        <v>292</v>
      </c>
      <c r="B104" s="15" t="s">
        <v>293</v>
      </c>
      <c r="C104" s="14" t="s">
        <v>37</v>
      </c>
      <c r="D104" s="14" t="s">
        <v>294</v>
      </c>
      <c r="E104" s="16" t="s">
        <v>39</v>
      </c>
      <c r="F104" s="15">
        <v>3.36</v>
      </c>
      <c r="G104" s="17">
        <v>857.56</v>
      </c>
      <c r="H104" s="17">
        <v>2881.4</v>
      </c>
      <c r="J104" s="14" t="s">
        <v>292</v>
      </c>
      <c r="K104" s="15" t="s">
        <v>293</v>
      </c>
      <c r="L104" s="14" t="s">
        <v>37</v>
      </c>
      <c r="M104" s="14" t="s">
        <v>294</v>
      </c>
      <c r="N104" s="16" t="s">
        <v>39</v>
      </c>
      <c r="O104" s="15">
        <v>3.36</v>
      </c>
      <c r="P104" s="17"/>
      <c r="Q104" s="17">
        <f t="shared" ref="Q104:Q106" si="31">ROUND(O104*P104,2)</f>
        <v>0</v>
      </c>
      <c r="S104" s="3" t="b">
        <f t="shared" ref="S104:S165" si="32">M104=D104</f>
        <v>1</v>
      </c>
      <c r="T104" s="3" t="b">
        <f t="shared" ref="T104:T165" si="33">N104=E104</f>
        <v>1</v>
      </c>
      <c r="U104" s="3" t="str">
        <f t="shared" ref="U104:U165" si="34">IF(O104=F104,"OK","ERRO")</f>
        <v>OK</v>
      </c>
      <c r="V104" s="3" t="str">
        <f t="shared" ref="V104:V165" si="35">IF(P104&lt;=G104,"OK","ERRO")</f>
        <v>OK</v>
      </c>
      <c r="W104" s="3" t="str">
        <f t="shared" si="22"/>
        <v>OK</v>
      </c>
      <c r="X104" s="3">
        <f t="shared" ref="X104:X165" si="36">Q104/H104</f>
        <v>0</v>
      </c>
    </row>
    <row r="105" spans="1:24" ht="24" customHeight="1" x14ac:dyDescent="0.2">
      <c r="A105" s="14" t="s">
        <v>295</v>
      </c>
      <c r="B105" s="15" t="s">
        <v>296</v>
      </c>
      <c r="C105" s="14" t="s">
        <v>44</v>
      </c>
      <c r="D105" s="14" t="s">
        <v>297</v>
      </c>
      <c r="E105" s="16" t="s">
        <v>39</v>
      </c>
      <c r="F105" s="15">
        <v>1</v>
      </c>
      <c r="G105" s="17">
        <v>565.85</v>
      </c>
      <c r="H105" s="17">
        <v>565.85</v>
      </c>
      <c r="J105" s="14" t="s">
        <v>295</v>
      </c>
      <c r="K105" s="15" t="s">
        <v>296</v>
      </c>
      <c r="L105" s="14" t="s">
        <v>44</v>
      </c>
      <c r="M105" s="14" t="s">
        <v>297</v>
      </c>
      <c r="N105" s="16" t="s">
        <v>39</v>
      </c>
      <c r="O105" s="15">
        <v>1</v>
      </c>
      <c r="P105" s="17"/>
      <c r="Q105" s="17">
        <f t="shared" si="31"/>
        <v>0</v>
      </c>
      <c r="S105" s="3" t="b">
        <f t="shared" si="32"/>
        <v>1</v>
      </c>
      <c r="T105" s="3" t="b">
        <f t="shared" si="33"/>
        <v>1</v>
      </c>
      <c r="U105" s="3" t="str">
        <f t="shared" si="34"/>
        <v>OK</v>
      </c>
      <c r="V105" s="3" t="str">
        <f t="shared" si="35"/>
        <v>OK</v>
      </c>
      <c r="W105" s="3" t="str">
        <f t="shared" si="22"/>
        <v>OK</v>
      </c>
      <c r="X105" s="3">
        <f t="shared" si="36"/>
        <v>0</v>
      </c>
    </row>
    <row r="106" spans="1:24" ht="24" customHeight="1" x14ac:dyDescent="0.2">
      <c r="A106" s="14" t="s">
        <v>298</v>
      </c>
      <c r="B106" s="15" t="s">
        <v>299</v>
      </c>
      <c r="C106" s="14" t="s">
        <v>44</v>
      </c>
      <c r="D106" s="14" t="s">
        <v>300</v>
      </c>
      <c r="E106" s="16" t="s">
        <v>39</v>
      </c>
      <c r="F106" s="15">
        <v>1</v>
      </c>
      <c r="G106" s="17">
        <v>925.91</v>
      </c>
      <c r="H106" s="17">
        <v>925.91</v>
      </c>
      <c r="J106" s="14" t="s">
        <v>298</v>
      </c>
      <c r="K106" s="15" t="s">
        <v>299</v>
      </c>
      <c r="L106" s="14" t="s">
        <v>44</v>
      </c>
      <c r="M106" s="14" t="s">
        <v>300</v>
      </c>
      <c r="N106" s="16" t="s">
        <v>39</v>
      </c>
      <c r="O106" s="15">
        <v>1</v>
      </c>
      <c r="P106" s="17"/>
      <c r="Q106" s="17">
        <f t="shared" si="31"/>
        <v>0</v>
      </c>
      <c r="S106" s="3" t="b">
        <f t="shared" si="32"/>
        <v>1</v>
      </c>
      <c r="T106" s="3" t="b">
        <f t="shared" si="33"/>
        <v>1</v>
      </c>
      <c r="U106" s="3" t="str">
        <f t="shared" si="34"/>
        <v>OK</v>
      </c>
      <c r="V106" s="3" t="str">
        <f t="shared" si="35"/>
        <v>OK</v>
      </c>
      <c r="W106" s="3" t="str">
        <f t="shared" ref="W106:W169" si="37">IF(Q106&lt;=K106,"OK","ERRO")</f>
        <v>OK</v>
      </c>
      <c r="X106" s="3">
        <f t="shared" si="36"/>
        <v>0</v>
      </c>
    </row>
    <row r="107" spans="1:24" ht="24" customHeight="1" x14ac:dyDescent="0.2">
      <c r="A107" s="11" t="s">
        <v>301</v>
      </c>
      <c r="B107" s="11"/>
      <c r="C107" s="11"/>
      <c r="D107" s="11" t="s">
        <v>302</v>
      </c>
      <c r="E107" s="11"/>
      <c r="F107" s="12"/>
      <c r="G107" s="11"/>
      <c r="H107" s="13">
        <v>846.3</v>
      </c>
      <c r="J107" s="11" t="s">
        <v>301</v>
      </c>
      <c r="K107" s="11"/>
      <c r="L107" s="11"/>
      <c r="M107" s="11" t="s">
        <v>302</v>
      </c>
      <c r="N107" s="11"/>
      <c r="O107" s="12"/>
      <c r="P107" s="11"/>
      <c r="Q107" s="13">
        <f>SUM(Q108:Q109)</f>
        <v>0</v>
      </c>
      <c r="S107" s="2"/>
      <c r="T107" s="2"/>
      <c r="U107" s="2"/>
      <c r="V107" s="2"/>
      <c r="W107" s="2"/>
      <c r="X107" s="2"/>
    </row>
    <row r="108" spans="1:24" ht="26.1" customHeight="1" x14ac:dyDescent="0.2">
      <c r="A108" s="14" t="s">
        <v>303</v>
      </c>
      <c r="B108" s="15" t="s">
        <v>304</v>
      </c>
      <c r="C108" s="14" t="s">
        <v>37</v>
      </c>
      <c r="D108" s="14" t="s">
        <v>305</v>
      </c>
      <c r="E108" s="16" t="s">
        <v>46</v>
      </c>
      <c r="F108" s="15">
        <v>10.3</v>
      </c>
      <c r="G108" s="17">
        <v>77.650000000000006</v>
      </c>
      <c r="H108" s="17">
        <v>799.79</v>
      </c>
      <c r="J108" s="14" t="s">
        <v>303</v>
      </c>
      <c r="K108" s="15" t="s">
        <v>304</v>
      </c>
      <c r="L108" s="14" t="s">
        <v>37</v>
      </c>
      <c r="M108" s="14" t="s">
        <v>305</v>
      </c>
      <c r="N108" s="16" t="s">
        <v>46</v>
      </c>
      <c r="O108" s="15">
        <v>10.3</v>
      </c>
      <c r="P108" s="17"/>
      <c r="Q108" s="17">
        <f t="shared" ref="Q108:Q109" si="38">ROUND(O108*P108,2)</f>
        <v>0</v>
      </c>
      <c r="S108" s="3" t="b">
        <f t="shared" si="32"/>
        <v>1</v>
      </c>
      <c r="T108" s="3" t="b">
        <f t="shared" si="33"/>
        <v>1</v>
      </c>
      <c r="U108" s="3" t="str">
        <f t="shared" si="34"/>
        <v>OK</v>
      </c>
      <c r="V108" s="3" t="str">
        <f t="shared" si="35"/>
        <v>OK</v>
      </c>
      <c r="W108" s="3" t="str">
        <f t="shared" si="37"/>
        <v>OK</v>
      </c>
      <c r="X108" s="3">
        <f t="shared" si="36"/>
        <v>0</v>
      </c>
    </row>
    <row r="109" spans="1:24" ht="39" customHeight="1" x14ac:dyDescent="0.2">
      <c r="A109" s="14" t="s">
        <v>306</v>
      </c>
      <c r="B109" s="15" t="s">
        <v>307</v>
      </c>
      <c r="C109" s="14" t="s">
        <v>22</v>
      </c>
      <c r="D109" s="14" t="s">
        <v>308</v>
      </c>
      <c r="E109" s="16" t="s">
        <v>30</v>
      </c>
      <c r="F109" s="15">
        <v>1</v>
      </c>
      <c r="G109" s="17">
        <v>46.51</v>
      </c>
      <c r="H109" s="17">
        <v>46.51</v>
      </c>
      <c r="J109" s="14" t="s">
        <v>306</v>
      </c>
      <c r="K109" s="15" t="s">
        <v>307</v>
      </c>
      <c r="L109" s="14" t="s">
        <v>22</v>
      </c>
      <c r="M109" s="14" t="s">
        <v>308</v>
      </c>
      <c r="N109" s="16" t="s">
        <v>30</v>
      </c>
      <c r="O109" s="15">
        <v>1</v>
      </c>
      <c r="P109" s="17"/>
      <c r="Q109" s="17">
        <f t="shared" si="38"/>
        <v>0</v>
      </c>
      <c r="S109" s="3" t="b">
        <f t="shared" si="32"/>
        <v>1</v>
      </c>
      <c r="T109" s="3" t="b">
        <f t="shared" si="33"/>
        <v>1</v>
      </c>
      <c r="U109" s="3" t="str">
        <f t="shared" si="34"/>
        <v>OK</v>
      </c>
      <c r="V109" s="3" t="str">
        <f t="shared" si="35"/>
        <v>OK</v>
      </c>
      <c r="W109" s="3" t="str">
        <f t="shared" si="37"/>
        <v>OK</v>
      </c>
      <c r="X109" s="3">
        <f t="shared" si="36"/>
        <v>0</v>
      </c>
    </row>
    <row r="110" spans="1:24" ht="24" customHeight="1" x14ac:dyDescent="0.2">
      <c r="A110" s="11" t="s">
        <v>309</v>
      </c>
      <c r="B110" s="11"/>
      <c r="C110" s="11"/>
      <c r="D110" s="11" t="s">
        <v>310</v>
      </c>
      <c r="E110" s="11"/>
      <c r="F110" s="12"/>
      <c r="G110" s="11"/>
      <c r="H110" s="13">
        <v>92888.55</v>
      </c>
      <c r="J110" s="11" t="s">
        <v>309</v>
      </c>
      <c r="K110" s="11"/>
      <c r="L110" s="11"/>
      <c r="M110" s="11" t="s">
        <v>310</v>
      </c>
      <c r="N110" s="11"/>
      <c r="O110" s="12"/>
      <c r="P110" s="11"/>
      <c r="Q110" s="13">
        <f>Q111+Q118+Q125+Q127</f>
        <v>0</v>
      </c>
      <c r="S110" s="2"/>
      <c r="T110" s="2"/>
      <c r="U110" s="2"/>
      <c r="V110" s="2"/>
      <c r="W110" s="2"/>
      <c r="X110" s="2"/>
    </row>
    <row r="111" spans="1:24" ht="24" customHeight="1" x14ac:dyDescent="0.2">
      <c r="A111" s="11" t="s">
        <v>311</v>
      </c>
      <c r="B111" s="11"/>
      <c r="C111" s="11"/>
      <c r="D111" s="11" t="s">
        <v>312</v>
      </c>
      <c r="E111" s="11"/>
      <c r="F111" s="12"/>
      <c r="G111" s="11"/>
      <c r="H111" s="13">
        <v>23206.54</v>
      </c>
      <c r="J111" s="11" t="s">
        <v>311</v>
      </c>
      <c r="K111" s="11"/>
      <c r="L111" s="11"/>
      <c r="M111" s="11" t="s">
        <v>312</v>
      </c>
      <c r="N111" s="11"/>
      <c r="O111" s="12"/>
      <c r="P111" s="11"/>
      <c r="Q111" s="13">
        <f>SUM(Q112:Q117)</f>
        <v>0</v>
      </c>
      <c r="S111" s="2"/>
      <c r="T111" s="2"/>
      <c r="U111" s="2"/>
      <c r="V111" s="2"/>
      <c r="W111" s="2"/>
      <c r="X111" s="2"/>
    </row>
    <row r="112" spans="1:24" ht="26.1" customHeight="1" x14ac:dyDescent="0.2">
      <c r="A112" s="14" t="s">
        <v>313</v>
      </c>
      <c r="B112" s="15" t="s">
        <v>314</v>
      </c>
      <c r="C112" s="14" t="s">
        <v>22</v>
      </c>
      <c r="D112" s="14" t="s">
        <v>315</v>
      </c>
      <c r="E112" s="16" t="s">
        <v>39</v>
      </c>
      <c r="F112" s="15">
        <v>2.6</v>
      </c>
      <c r="G112" s="17">
        <v>68.760000000000005</v>
      </c>
      <c r="H112" s="17">
        <v>178.77</v>
      </c>
      <c r="J112" s="14" t="s">
        <v>313</v>
      </c>
      <c r="K112" s="15" t="s">
        <v>314</v>
      </c>
      <c r="L112" s="14" t="s">
        <v>22</v>
      </c>
      <c r="M112" s="14" t="s">
        <v>315</v>
      </c>
      <c r="N112" s="16" t="s">
        <v>39</v>
      </c>
      <c r="O112" s="15">
        <v>2.6</v>
      </c>
      <c r="P112" s="17"/>
      <c r="Q112" s="17">
        <f t="shared" ref="Q112:Q117" si="39">ROUND(O112*P112,2)</f>
        <v>0</v>
      </c>
      <c r="S112" s="3" t="b">
        <f t="shared" si="32"/>
        <v>1</v>
      </c>
      <c r="T112" s="3" t="b">
        <f t="shared" si="33"/>
        <v>1</v>
      </c>
      <c r="U112" s="3" t="str">
        <f t="shared" si="34"/>
        <v>OK</v>
      </c>
      <c r="V112" s="3" t="str">
        <f t="shared" si="35"/>
        <v>OK</v>
      </c>
      <c r="W112" s="3" t="str">
        <f t="shared" si="37"/>
        <v>OK</v>
      </c>
      <c r="X112" s="3">
        <f t="shared" si="36"/>
        <v>0</v>
      </c>
    </row>
    <row r="113" spans="1:24" ht="24" customHeight="1" x14ac:dyDescent="0.2">
      <c r="A113" s="14" t="s">
        <v>316</v>
      </c>
      <c r="B113" s="15" t="s">
        <v>317</v>
      </c>
      <c r="C113" s="14" t="s">
        <v>44</v>
      </c>
      <c r="D113" s="14" t="s">
        <v>318</v>
      </c>
      <c r="E113" s="16" t="s">
        <v>30</v>
      </c>
      <c r="F113" s="15">
        <v>1</v>
      </c>
      <c r="G113" s="17">
        <v>274.8</v>
      </c>
      <c r="H113" s="17">
        <v>274.8</v>
      </c>
      <c r="J113" s="14" t="s">
        <v>316</v>
      </c>
      <c r="K113" s="15" t="s">
        <v>317</v>
      </c>
      <c r="L113" s="14" t="s">
        <v>44</v>
      </c>
      <c r="M113" s="14" t="s">
        <v>318</v>
      </c>
      <c r="N113" s="16" t="s">
        <v>30</v>
      </c>
      <c r="O113" s="15">
        <v>1</v>
      </c>
      <c r="P113" s="17"/>
      <c r="Q113" s="17">
        <f t="shared" si="39"/>
        <v>0</v>
      </c>
      <c r="S113" s="3" t="b">
        <f t="shared" si="32"/>
        <v>1</v>
      </c>
      <c r="T113" s="3" t="b">
        <f t="shared" si="33"/>
        <v>1</v>
      </c>
      <c r="U113" s="3" t="str">
        <f t="shared" si="34"/>
        <v>OK</v>
      </c>
      <c r="V113" s="3" t="str">
        <f t="shared" si="35"/>
        <v>OK</v>
      </c>
      <c r="W113" s="3" t="str">
        <f t="shared" si="37"/>
        <v>OK</v>
      </c>
      <c r="X113" s="3">
        <f t="shared" si="36"/>
        <v>0</v>
      </c>
    </row>
    <row r="114" spans="1:24" ht="26.1" customHeight="1" x14ac:dyDescent="0.2">
      <c r="A114" s="14" t="s">
        <v>319</v>
      </c>
      <c r="B114" s="15" t="s">
        <v>320</v>
      </c>
      <c r="C114" s="14" t="s">
        <v>22</v>
      </c>
      <c r="D114" s="14" t="s">
        <v>321</v>
      </c>
      <c r="E114" s="16" t="s">
        <v>46</v>
      </c>
      <c r="F114" s="15">
        <v>2.36</v>
      </c>
      <c r="G114" s="17">
        <v>143.86000000000001</v>
      </c>
      <c r="H114" s="17">
        <v>339.5</v>
      </c>
      <c r="J114" s="14" t="s">
        <v>319</v>
      </c>
      <c r="K114" s="15" t="s">
        <v>320</v>
      </c>
      <c r="L114" s="14" t="s">
        <v>22</v>
      </c>
      <c r="M114" s="14" t="s">
        <v>321</v>
      </c>
      <c r="N114" s="16" t="s">
        <v>46</v>
      </c>
      <c r="O114" s="15">
        <v>2.36</v>
      </c>
      <c r="P114" s="17"/>
      <c r="Q114" s="17">
        <f t="shared" si="39"/>
        <v>0</v>
      </c>
      <c r="S114" s="3" t="b">
        <f t="shared" si="32"/>
        <v>1</v>
      </c>
      <c r="T114" s="3" t="b">
        <f t="shared" si="33"/>
        <v>1</v>
      </c>
      <c r="U114" s="3" t="str">
        <f t="shared" si="34"/>
        <v>OK</v>
      </c>
      <c r="V114" s="3" t="str">
        <f t="shared" si="35"/>
        <v>OK</v>
      </c>
      <c r="W114" s="3" t="str">
        <f t="shared" si="37"/>
        <v>OK</v>
      </c>
      <c r="X114" s="3">
        <f t="shared" si="36"/>
        <v>0</v>
      </c>
    </row>
    <row r="115" spans="1:24" ht="39" customHeight="1" x14ac:dyDescent="0.2">
      <c r="A115" s="14" t="s">
        <v>322</v>
      </c>
      <c r="B115" s="15" t="s">
        <v>323</v>
      </c>
      <c r="C115" s="14" t="s">
        <v>22</v>
      </c>
      <c r="D115" s="14" t="s">
        <v>324</v>
      </c>
      <c r="E115" s="16" t="s">
        <v>325</v>
      </c>
      <c r="F115" s="15">
        <v>30</v>
      </c>
      <c r="G115" s="17">
        <v>30.63</v>
      </c>
      <c r="H115" s="17">
        <v>918.9</v>
      </c>
      <c r="J115" s="14" t="s">
        <v>322</v>
      </c>
      <c r="K115" s="15" t="s">
        <v>323</v>
      </c>
      <c r="L115" s="14" t="s">
        <v>22</v>
      </c>
      <c r="M115" s="14" t="s">
        <v>324</v>
      </c>
      <c r="N115" s="16" t="s">
        <v>325</v>
      </c>
      <c r="O115" s="15">
        <v>30</v>
      </c>
      <c r="P115" s="17"/>
      <c r="Q115" s="17">
        <f t="shared" si="39"/>
        <v>0</v>
      </c>
      <c r="S115" s="3" t="b">
        <f t="shared" si="32"/>
        <v>1</v>
      </c>
      <c r="T115" s="3" t="b">
        <f t="shared" si="33"/>
        <v>1</v>
      </c>
      <c r="U115" s="3" t="str">
        <f t="shared" si="34"/>
        <v>OK</v>
      </c>
      <c r="V115" s="3" t="str">
        <f t="shared" si="35"/>
        <v>OK</v>
      </c>
      <c r="W115" s="3" t="str">
        <f t="shared" si="37"/>
        <v>OK</v>
      </c>
      <c r="X115" s="3">
        <f t="shared" si="36"/>
        <v>0</v>
      </c>
    </row>
    <row r="116" spans="1:24" ht="26.1" customHeight="1" x14ac:dyDescent="0.2">
      <c r="A116" s="14" t="s">
        <v>326</v>
      </c>
      <c r="B116" s="15" t="s">
        <v>327</v>
      </c>
      <c r="C116" s="14" t="s">
        <v>37</v>
      </c>
      <c r="D116" s="14" t="s">
        <v>328</v>
      </c>
      <c r="E116" s="16" t="s">
        <v>46</v>
      </c>
      <c r="F116" s="15">
        <v>41.5</v>
      </c>
      <c r="G116" s="17">
        <v>140.75</v>
      </c>
      <c r="H116" s="17">
        <v>5841.12</v>
      </c>
      <c r="J116" s="14" t="s">
        <v>326</v>
      </c>
      <c r="K116" s="15" t="s">
        <v>327</v>
      </c>
      <c r="L116" s="14" t="s">
        <v>37</v>
      </c>
      <c r="M116" s="14" t="s">
        <v>328</v>
      </c>
      <c r="N116" s="16" t="s">
        <v>46</v>
      </c>
      <c r="O116" s="15">
        <v>41.5</v>
      </c>
      <c r="P116" s="17"/>
      <c r="Q116" s="17">
        <f t="shared" si="39"/>
        <v>0</v>
      </c>
      <c r="S116" s="3" t="b">
        <f t="shared" si="32"/>
        <v>1</v>
      </c>
      <c r="T116" s="3" t="b">
        <f t="shared" si="33"/>
        <v>1</v>
      </c>
      <c r="U116" s="3" t="str">
        <f t="shared" si="34"/>
        <v>OK</v>
      </c>
      <c r="V116" s="3" t="str">
        <f t="shared" si="35"/>
        <v>OK</v>
      </c>
      <c r="W116" s="3" t="str">
        <f t="shared" si="37"/>
        <v>OK</v>
      </c>
      <c r="X116" s="3">
        <f t="shared" si="36"/>
        <v>0</v>
      </c>
    </row>
    <row r="117" spans="1:24" ht="65.099999999999994" customHeight="1" x14ac:dyDescent="0.2">
      <c r="A117" s="14" t="s">
        <v>329</v>
      </c>
      <c r="B117" s="15" t="s">
        <v>330</v>
      </c>
      <c r="C117" s="14" t="s">
        <v>37</v>
      </c>
      <c r="D117" s="14" t="s">
        <v>331</v>
      </c>
      <c r="E117" s="16" t="s">
        <v>46</v>
      </c>
      <c r="F117" s="15">
        <v>20.8</v>
      </c>
      <c r="G117" s="17">
        <v>752.57</v>
      </c>
      <c r="H117" s="17">
        <v>15653.45</v>
      </c>
      <c r="J117" s="14" t="s">
        <v>329</v>
      </c>
      <c r="K117" s="15" t="s">
        <v>330</v>
      </c>
      <c r="L117" s="14" t="s">
        <v>37</v>
      </c>
      <c r="M117" s="14" t="s">
        <v>331</v>
      </c>
      <c r="N117" s="16" t="s">
        <v>46</v>
      </c>
      <c r="O117" s="15">
        <v>20.8</v>
      </c>
      <c r="P117" s="17"/>
      <c r="Q117" s="17">
        <f t="shared" si="39"/>
        <v>0</v>
      </c>
      <c r="S117" s="3" t="b">
        <f t="shared" si="32"/>
        <v>1</v>
      </c>
      <c r="T117" s="3" t="b">
        <f t="shared" si="33"/>
        <v>1</v>
      </c>
      <c r="U117" s="3" t="str">
        <f t="shared" si="34"/>
        <v>OK</v>
      </c>
      <c r="V117" s="3" t="str">
        <f t="shared" si="35"/>
        <v>OK</v>
      </c>
      <c r="W117" s="3" t="str">
        <f t="shared" si="37"/>
        <v>OK</v>
      </c>
      <c r="X117" s="3">
        <f t="shared" si="36"/>
        <v>0</v>
      </c>
    </row>
    <row r="118" spans="1:24" ht="24" customHeight="1" x14ac:dyDescent="0.2">
      <c r="A118" s="11" t="s">
        <v>332</v>
      </c>
      <c r="B118" s="11"/>
      <c r="C118" s="11"/>
      <c r="D118" s="11" t="s">
        <v>333</v>
      </c>
      <c r="E118" s="11"/>
      <c r="F118" s="12"/>
      <c r="G118" s="11"/>
      <c r="H118" s="13">
        <v>9723.9699999999993</v>
      </c>
      <c r="J118" s="11" t="s">
        <v>332</v>
      </c>
      <c r="K118" s="11"/>
      <c r="L118" s="11"/>
      <c r="M118" s="11" t="s">
        <v>333</v>
      </c>
      <c r="N118" s="11"/>
      <c r="O118" s="12"/>
      <c r="P118" s="11"/>
      <c r="Q118" s="13">
        <f>SUM(Q119:Q124)</f>
        <v>0</v>
      </c>
      <c r="S118" s="2"/>
      <c r="T118" s="2"/>
      <c r="U118" s="2"/>
      <c r="V118" s="2"/>
      <c r="W118" s="2"/>
      <c r="X118" s="2"/>
    </row>
    <row r="119" spans="1:24" ht="26.1" customHeight="1" x14ac:dyDescent="0.2">
      <c r="A119" s="14" t="s">
        <v>334</v>
      </c>
      <c r="B119" s="15" t="s">
        <v>335</v>
      </c>
      <c r="C119" s="14" t="s">
        <v>37</v>
      </c>
      <c r="D119" s="14" t="s">
        <v>336</v>
      </c>
      <c r="E119" s="16" t="s">
        <v>39</v>
      </c>
      <c r="F119" s="15">
        <v>4.41</v>
      </c>
      <c r="G119" s="17">
        <v>853.64</v>
      </c>
      <c r="H119" s="17">
        <v>3764.55</v>
      </c>
      <c r="J119" s="14" t="s">
        <v>334</v>
      </c>
      <c r="K119" s="15" t="s">
        <v>335</v>
      </c>
      <c r="L119" s="14" t="s">
        <v>37</v>
      </c>
      <c r="M119" s="14" t="s">
        <v>336</v>
      </c>
      <c r="N119" s="16" t="s">
        <v>39</v>
      </c>
      <c r="O119" s="15">
        <v>4.41</v>
      </c>
      <c r="P119" s="17"/>
      <c r="Q119" s="17">
        <f t="shared" ref="Q119:Q124" si="40">ROUND(O119*P119,2)</f>
        <v>0</v>
      </c>
      <c r="S119" s="3" t="b">
        <f t="shared" si="32"/>
        <v>1</v>
      </c>
      <c r="T119" s="3" t="b">
        <f t="shared" si="33"/>
        <v>1</v>
      </c>
      <c r="U119" s="3" t="str">
        <f t="shared" si="34"/>
        <v>OK</v>
      </c>
      <c r="V119" s="3" t="str">
        <f t="shared" si="35"/>
        <v>OK</v>
      </c>
      <c r="W119" s="3" t="str">
        <f t="shared" si="37"/>
        <v>OK</v>
      </c>
      <c r="X119" s="3">
        <f t="shared" si="36"/>
        <v>0</v>
      </c>
    </row>
    <row r="120" spans="1:24" ht="39" customHeight="1" x14ac:dyDescent="0.2">
      <c r="A120" s="14" t="s">
        <v>337</v>
      </c>
      <c r="B120" s="15" t="s">
        <v>338</v>
      </c>
      <c r="C120" s="14" t="s">
        <v>22</v>
      </c>
      <c r="D120" s="14" t="s">
        <v>339</v>
      </c>
      <c r="E120" s="16" t="s">
        <v>30</v>
      </c>
      <c r="F120" s="15">
        <v>1</v>
      </c>
      <c r="G120" s="17">
        <v>253.56</v>
      </c>
      <c r="H120" s="17">
        <v>253.56</v>
      </c>
      <c r="J120" s="14" t="s">
        <v>337</v>
      </c>
      <c r="K120" s="15" t="s">
        <v>338</v>
      </c>
      <c r="L120" s="14" t="s">
        <v>22</v>
      </c>
      <c r="M120" s="14" t="s">
        <v>339</v>
      </c>
      <c r="N120" s="16" t="s">
        <v>30</v>
      </c>
      <c r="O120" s="15">
        <v>1</v>
      </c>
      <c r="P120" s="17"/>
      <c r="Q120" s="17">
        <f t="shared" si="40"/>
        <v>0</v>
      </c>
      <c r="S120" s="3" t="b">
        <f t="shared" si="32"/>
        <v>1</v>
      </c>
      <c r="T120" s="3" t="b">
        <f t="shared" si="33"/>
        <v>1</v>
      </c>
      <c r="U120" s="3" t="str">
        <f t="shared" si="34"/>
        <v>OK</v>
      </c>
      <c r="V120" s="3" t="str">
        <f t="shared" si="35"/>
        <v>OK</v>
      </c>
      <c r="W120" s="3" t="str">
        <f t="shared" si="37"/>
        <v>OK</v>
      </c>
      <c r="X120" s="3">
        <f t="shared" si="36"/>
        <v>0</v>
      </c>
    </row>
    <row r="121" spans="1:24" ht="39" customHeight="1" x14ac:dyDescent="0.2">
      <c r="A121" s="14" t="s">
        <v>340</v>
      </c>
      <c r="B121" s="15" t="s">
        <v>341</v>
      </c>
      <c r="C121" s="14" t="s">
        <v>22</v>
      </c>
      <c r="D121" s="14" t="s">
        <v>342</v>
      </c>
      <c r="E121" s="16" t="s">
        <v>30</v>
      </c>
      <c r="F121" s="15">
        <v>1</v>
      </c>
      <c r="G121" s="17">
        <v>264.45</v>
      </c>
      <c r="H121" s="17">
        <v>264.45</v>
      </c>
      <c r="J121" s="14" t="s">
        <v>340</v>
      </c>
      <c r="K121" s="15" t="s">
        <v>341</v>
      </c>
      <c r="L121" s="14" t="s">
        <v>22</v>
      </c>
      <c r="M121" s="14" t="s">
        <v>342</v>
      </c>
      <c r="N121" s="16" t="s">
        <v>30</v>
      </c>
      <c r="O121" s="15">
        <v>1</v>
      </c>
      <c r="P121" s="17"/>
      <c r="Q121" s="17">
        <f t="shared" si="40"/>
        <v>0</v>
      </c>
      <c r="S121" s="3" t="b">
        <f t="shared" si="32"/>
        <v>1</v>
      </c>
      <c r="T121" s="3" t="b">
        <f t="shared" si="33"/>
        <v>1</v>
      </c>
      <c r="U121" s="3" t="str">
        <f t="shared" si="34"/>
        <v>OK</v>
      </c>
      <c r="V121" s="3" t="str">
        <f t="shared" si="35"/>
        <v>OK</v>
      </c>
      <c r="W121" s="3" t="str">
        <f t="shared" si="37"/>
        <v>OK</v>
      </c>
      <c r="X121" s="3">
        <f t="shared" si="36"/>
        <v>0</v>
      </c>
    </row>
    <row r="122" spans="1:24" ht="39" customHeight="1" x14ac:dyDescent="0.2">
      <c r="A122" s="14" t="s">
        <v>343</v>
      </c>
      <c r="B122" s="15" t="s">
        <v>344</v>
      </c>
      <c r="C122" s="14" t="s">
        <v>22</v>
      </c>
      <c r="D122" s="14" t="s">
        <v>345</v>
      </c>
      <c r="E122" s="16" t="s">
        <v>346</v>
      </c>
      <c r="F122" s="15">
        <v>2</v>
      </c>
      <c r="G122" s="17">
        <v>1117.04</v>
      </c>
      <c r="H122" s="17">
        <v>2234.08</v>
      </c>
      <c r="J122" s="14" t="s">
        <v>343</v>
      </c>
      <c r="K122" s="15" t="s">
        <v>344</v>
      </c>
      <c r="L122" s="14" t="s">
        <v>22</v>
      </c>
      <c r="M122" s="14" t="s">
        <v>345</v>
      </c>
      <c r="N122" s="16" t="s">
        <v>346</v>
      </c>
      <c r="O122" s="15">
        <v>2</v>
      </c>
      <c r="P122" s="17"/>
      <c r="Q122" s="17">
        <f t="shared" si="40"/>
        <v>0</v>
      </c>
      <c r="S122" s="3" t="b">
        <f t="shared" si="32"/>
        <v>1</v>
      </c>
      <c r="T122" s="3" t="b">
        <f t="shared" si="33"/>
        <v>1</v>
      </c>
      <c r="U122" s="3" t="str">
        <f t="shared" si="34"/>
        <v>OK</v>
      </c>
      <c r="V122" s="3" t="str">
        <f t="shared" si="35"/>
        <v>OK</v>
      </c>
      <c r="W122" s="3" t="str">
        <f t="shared" si="37"/>
        <v>OK</v>
      </c>
      <c r="X122" s="3">
        <f t="shared" si="36"/>
        <v>0</v>
      </c>
    </row>
    <row r="123" spans="1:24" ht="24" customHeight="1" x14ac:dyDescent="0.2">
      <c r="A123" s="14" t="s">
        <v>347</v>
      </c>
      <c r="B123" s="15" t="s">
        <v>348</v>
      </c>
      <c r="C123" s="14" t="s">
        <v>44</v>
      </c>
      <c r="D123" s="14" t="s">
        <v>349</v>
      </c>
      <c r="E123" s="16" t="s">
        <v>39</v>
      </c>
      <c r="F123" s="15">
        <v>3.52</v>
      </c>
      <c r="G123" s="17">
        <v>636.11</v>
      </c>
      <c r="H123" s="17">
        <v>2239.1</v>
      </c>
      <c r="J123" s="14" t="s">
        <v>347</v>
      </c>
      <c r="K123" s="15" t="s">
        <v>348</v>
      </c>
      <c r="L123" s="14" t="s">
        <v>44</v>
      </c>
      <c r="M123" s="14" t="s">
        <v>349</v>
      </c>
      <c r="N123" s="16" t="s">
        <v>39</v>
      </c>
      <c r="O123" s="15">
        <v>3.52</v>
      </c>
      <c r="P123" s="17"/>
      <c r="Q123" s="17">
        <f t="shared" si="40"/>
        <v>0</v>
      </c>
      <c r="S123" s="3" t="b">
        <f t="shared" si="32"/>
        <v>1</v>
      </c>
      <c r="T123" s="3" t="b">
        <f t="shared" si="33"/>
        <v>1</v>
      </c>
      <c r="U123" s="3" t="str">
        <f t="shared" si="34"/>
        <v>OK</v>
      </c>
      <c r="V123" s="3" t="str">
        <f t="shared" si="35"/>
        <v>OK</v>
      </c>
      <c r="W123" s="3" t="str">
        <f t="shared" si="37"/>
        <v>OK</v>
      </c>
      <c r="X123" s="3">
        <f t="shared" si="36"/>
        <v>0</v>
      </c>
    </row>
    <row r="124" spans="1:24" ht="24" customHeight="1" x14ac:dyDescent="0.2">
      <c r="A124" s="14" t="s">
        <v>350</v>
      </c>
      <c r="B124" s="15" t="s">
        <v>351</v>
      </c>
      <c r="C124" s="14" t="s">
        <v>44</v>
      </c>
      <c r="D124" s="14" t="s">
        <v>352</v>
      </c>
      <c r="E124" s="16" t="s">
        <v>30</v>
      </c>
      <c r="F124" s="15">
        <v>1</v>
      </c>
      <c r="G124" s="17">
        <v>968.23</v>
      </c>
      <c r="H124" s="17">
        <v>968.23</v>
      </c>
      <c r="J124" s="14" t="s">
        <v>350</v>
      </c>
      <c r="K124" s="15" t="s">
        <v>351</v>
      </c>
      <c r="L124" s="14" t="s">
        <v>44</v>
      </c>
      <c r="M124" s="14" t="s">
        <v>352</v>
      </c>
      <c r="N124" s="16" t="s">
        <v>30</v>
      </c>
      <c r="O124" s="15">
        <v>1</v>
      </c>
      <c r="P124" s="17"/>
      <c r="Q124" s="17">
        <f t="shared" si="40"/>
        <v>0</v>
      </c>
      <c r="S124" s="3" t="b">
        <f t="shared" si="32"/>
        <v>1</v>
      </c>
      <c r="T124" s="3" t="b">
        <f t="shared" si="33"/>
        <v>1</v>
      </c>
      <c r="U124" s="3" t="str">
        <f t="shared" si="34"/>
        <v>OK</v>
      </c>
      <c r="V124" s="3" t="str">
        <f t="shared" si="35"/>
        <v>OK</v>
      </c>
      <c r="W124" s="3" t="str">
        <f t="shared" si="37"/>
        <v>OK</v>
      </c>
      <c r="X124" s="3">
        <f t="shared" si="36"/>
        <v>0</v>
      </c>
    </row>
    <row r="125" spans="1:24" ht="24" customHeight="1" x14ac:dyDescent="0.2">
      <c r="A125" s="11" t="s">
        <v>353</v>
      </c>
      <c r="B125" s="11"/>
      <c r="C125" s="11"/>
      <c r="D125" s="11" t="s">
        <v>354</v>
      </c>
      <c r="E125" s="11"/>
      <c r="F125" s="12"/>
      <c r="G125" s="11"/>
      <c r="H125" s="13">
        <v>59897.02</v>
      </c>
      <c r="J125" s="11" t="s">
        <v>353</v>
      </c>
      <c r="K125" s="11"/>
      <c r="L125" s="11"/>
      <c r="M125" s="11" t="s">
        <v>354</v>
      </c>
      <c r="N125" s="11"/>
      <c r="O125" s="12"/>
      <c r="P125" s="11"/>
      <c r="Q125" s="13">
        <f>SUM(Q126)</f>
        <v>0</v>
      </c>
      <c r="S125" s="2"/>
      <c r="T125" s="2"/>
      <c r="U125" s="2"/>
      <c r="V125" s="2"/>
      <c r="W125" s="2"/>
      <c r="X125" s="2"/>
    </row>
    <row r="126" spans="1:24" ht="24" customHeight="1" x14ac:dyDescent="0.2">
      <c r="A126" s="14" t="s">
        <v>355</v>
      </c>
      <c r="B126" s="15" t="s">
        <v>356</v>
      </c>
      <c r="C126" s="14" t="s">
        <v>22</v>
      </c>
      <c r="D126" s="14" t="s">
        <v>357</v>
      </c>
      <c r="E126" s="16" t="s">
        <v>46</v>
      </c>
      <c r="F126" s="15">
        <v>71</v>
      </c>
      <c r="G126" s="17">
        <v>843.62</v>
      </c>
      <c r="H126" s="17">
        <v>59897.02</v>
      </c>
      <c r="J126" s="14" t="s">
        <v>355</v>
      </c>
      <c r="K126" s="15" t="s">
        <v>356</v>
      </c>
      <c r="L126" s="14" t="s">
        <v>22</v>
      </c>
      <c r="M126" s="14" t="s">
        <v>357</v>
      </c>
      <c r="N126" s="16" t="s">
        <v>46</v>
      </c>
      <c r="O126" s="15">
        <v>71</v>
      </c>
      <c r="P126" s="17"/>
      <c r="Q126" s="17">
        <f>ROUND(O126*P126,2)</f>
        <v>0</v>
      </c>
      <c r="S126" s="3" t="b">
        <f t="shared" si="32"/>
        <v>1</v>
      </c>
      <c r="T126" s="3" t="b">
        <f t="shared" si="33"/>
        <v>1</v>
      </c>
      <c r="U126" s="3" t="str">
        <f t="shared" si="34"/>
        <v>OK</v>
      </c>
      <c r="V126" s="3" t="str">
        <f t="shared" si="35"/>
        <v>OK</v>
      </c>
      <c r="W126" s="3" t="str">
        <f t="shared" si="37"/>
        <v>OK</v>
      </c>
      <c r="X126" s="3">
        <f t="shared" si="36"/>
        <v>0</v>
      </c>
    </row>
    <row r="127" spans="1:24" ht="24" customHeight="1" x14ac:dyDescent="0.2">
      <c r="A127" s="11" t="s">
        <v>358</v>
      </c>
      <c r="B127" s="11"/>
      <c r="C127" s="11"/>
      <c r="D127" s="11" t="s">
        <v>359</v>
      </c>
      <c r="E127" s="11"/>
      <c r="F127" s="12"/>
      <c r="G127" s="11"/>
      <c r="H127" s="13">
        <v>61.02</v>
      </c>
      <c r="J127" s="11" t="s">
        <v>358</v>
      </c>
      <c r="K127" s="11"/>
      <c r="L127" s="11"/>
      <c r="M127" s="11" t="s">
        <v>359</v>
      </c>
      <c r="N127" s="11"/>
      <c r="O127" s="12"/>
      <c r="P127" s="11"/>
      <c r="Q127" s="13">
        <f>SUM(Q128)</f>
        <v>0</v>
      </c>
      <c r="S127" s="2"/>
      <c r="T127" s="2"/>
      <c r="U127" s="2"/>
      <c r="V127" s="2"/>
      <c r="W127" s="2"/>
      <c r="X127" s="2"/>
    </row>
    <row r="128" spans="1:24" ht="24" customHeight="1" x14ac:dyDescent="0.2">
      <c r="A128" s="14" t="s">
        <v>360</v>
      </c>
      <c r="B128" s="15" t="s">
        <v>361</v>
      </c>
      <c r="C128" s="14" t="s">
        <v>22</v>
      </c>
      <c r="D128" s="14" t="s">
        <v>362</v>
      </c>
      <c r="E128" s="16" t="s">
        <v>30</v>
      </c>
      <c r="F128" s="15">
        <v>2</v>
      </c>
      <c r="G128" s="17">
        <v>30.51</v>
      </c>
      <c r="H128" s="17">
        <v>61.02</v>
      </c>
      <c r="J128" s="14" t="s">
        <v>360</v>
      </c>
      <c r="K128" s="15" t="s">
        <v>361</v>
      </c>
      <c r="L128" s="14" t="s">
        <v>22</v>
      </c>
      <c r="M128" s="14" t="s">
        <v>362</v>
      </c>
      <c r="N128" s="16" t="s">
        <v>30</v>
      </c>
      <c r="O128" s="15">
        <v>2</v>
      </c>
      <c r="P128" s="17"/>
      <c r="Q128" s="17">
        <f>ROUND(O128*P128,2)</f>
        <v>0</v>
      </c>
      <c r="S128" s="3" t="b">
        <f t="shared" si="32"/>
        <v>1</v>
      </c>
      <c r="T128" s="3" t="b">
        <f t="shared" si="33"/>
        <v>1</v>
      </c>
      <c r="U128" s="3" t="str">
        <f t="shared" si="34"/>
        <v>OK</v>
      </c>
      <c r="V128" s="3" t="str">
        <f t="shared" si="35"/>
        <v>OK</v>
      </c>
      <c r="W128" s="3" t="str">
        <f t="shared" si="37"/>
        <v>OK</v>
      </c>
      <c r="X128" s="3">
        <f t="shared" si="36"/>
        <v>0</v>
      </c>
    </row>
    <row r="129" spans="1:24" ht="24" customHeight="1" x14ac:dyDescent="0.2">
      <c r="A129" s="11" t="s">
        <v>363</v>
      </c>
      <c r="B129" s="11"/>
      <c r="C129" s="11"/>
      <c r="D129" s="11" t="s">
        <v>364</v>
      </c>
      <c r="E129" s="11"/>
      <c r="F129" s="12"/>
      <c r="G129" s="11"/>
      <c r="H129" s="13">
        <v>7314.53</v>
      </c>
      <c r="J129" s="11" t="s">
        <v>363</v>
      </c>
      <c r="K129" s="11"/>
      <c r="L129" s="11"/>
      <c r="M129" s="11" t="s">
        <v>364</v>
      </c>
      <c r="N129" s="11"/>
      <c r="O129" s="12"/>
      <c r="P129" s="11"/>
      <c r="Q129" s="13">
        <f>Q130+Q135+Q140+Q143+Q145</f>
        <v>0</v>
      </c>
      <c r="S129" s="2"/>
      <c r="T129" s="2"/>
      <c r="U129" s="2"/>
      <c r="V129" s="2"/>
      <c r="W129" s="2"/>
      <c r="X129" s="2"/>
    </row>
    <row r="130" spans="1:24" ht="24" customHeight="1" x14ac:dyDescent="0.2">
      <c r="A130" s="11" t="s">
        <v>365</v>
      </c>
      <c r="B130" s="11"/>
      <c r="C130" s="11"/>
      <c r="D130" s="11" t="s">
        <v>366</v>
      </c>
      <c r="E130" s="11"/>
      <c r="F130" s="12"/>
      <c r="G130" s="11"/>
      <c r="H130" s="13">
        <v>679.9</v>
      </c>
      <c r="J130" s="11" t="s">
        <v>365</v>
      </c>
      <c r="K130" s="11"/>
      <c r="L130" s="11"/>
      <c r="M130" s="11" t="s">
        <v>366</v>
      </c>
      <c r="N130" s="11"/>
      <c r="O130" s="12"/>
      <c r="P130" s="11"/>
      <c r="Q130" s="13">
        <f>SUM(Q131:Q134)</f>
        <v>0</v>
      </c>
      <c r="S130" s="2"/>
      <c r="T130" s="2"/>
      <c r="U130" s="2"/>
      <c r="V130" s="2"/>
      <c r="W130" s="2"/>
      <c r="X130" s="2"/>
    </row>
    <row r="131" spans="1:24" ht="26.1" customHeight="1" x14ac:dyDescent="0.2">
      <c r="A131" s="14" t="s">
        <v>367</v>
      </c>
      <c r="B131" s="15" t="s">
        <v>368</v>
      </c>
      <c r="C131" s="14" t="s">
        <v>37</v>
      </c>
      <c r="D131" s="14" t="s">
        <v>369</v>
      </c>
      <c r="E131" s="16" t="s">
        <v>30</v>
      </c>
      <c r="F131" s="15">
        <v>10</v>
      </c>
      <c r="G131" s="17">
        <v>16.36</v>
      </c>
      <c r="H131" s="17">
        <v>163.6</v>
      </c>
      <c r="J131" s="14" t="s">
        <v>367</v>
      </c>
      <c r="K131" s="15" t="s">
        <v>368</v>
      </c>
      <c r="L131" s="14" t="s">
        <v>37</v>
      </c>
      <c r="M131" s="14" t="s">
        <v>369</v>
      </c>
      <c r="N131" s="16" t="s">
        <v>30</v>
      </c>
      <c r="O131" s="15">
        <v>10</v>
      </c>
      <c r="P131" s="17"/>
      <c r="Q131" s="17">
        <f t="shared" ref="Q131:Q134" si="41">ROUND(O131*P131,2)</f>
        <v>0</v>
      </c>
      <c r="S131" s="3" t="b">
        <f t="shared" si="32"/>
        <v>1</v>
      </c>
      <c r="T131" s="3" t="b">
        <f t="shared" si="33"/>
        <v>1</v>
      </c>
      <c r="U131" s="3" t="str">
        <f t="shared" si="34"/>
        <v>OK</v>
      </c>
      <c r="V131" s="3" t="str">
        <f t="shared" si="35"/>
        <v>OK</v>
      </c>
      <c r="W131" s="3" t="str">
        <f t="shared" si="37"/>
        <v>OK</v>
      </c>
      <c r="X131" s="3">
        <f t="shared" si="36"/>
        <v>0</v>
      </c>
    </row>
    <row r="132" spans="1:24" ht="51.95" customHeight="1" x14ac:dyDescent="0.2">
      <c r="A132" s="14" t="s">
        <v>370</v>
      </c>
      <c r="B132" s="15" t="s">
        <v>371</v>
      </c>
      <c r="C132" s="14" t="s">
        <v>37</v>
      </c>
      <c r="D132" s="14" t="s">
        <v>372</v>
      </c>
      <c r="E132" s="16" t="s">
        <v>46</v>
      </c>
      <c r="F132" s="15">
        <v>10</v>
      </c>
      <c r="G132" s="17">
        <v>29.99</v>
      </c>
      <c r="H132" s="17">
        <v>299.89999999999998</v>
      </c>
      <c r="J132" s="14" t="s">
        <v>370</v>
      </c>
      <c r="K132" s="15" t="s">
        <v>371</v>
      </c>
      <c r="L132" s="14" t="s">
        <v>37</v>
      </c>
      <c r="M132" s="14" t="s">
        <v>372</v>
      </c>
      <c r="N132" s="16" t="s">
        <v>46</v>
      </c>
      <c r="O132" s="15">
        <v>10</v>
      </c>
      <c r="P132" s="17"/>
      <c r="Q132" s="17">
        <f t="shared" si="41"/>
        <v>0</v>
      </c>
      <c r="S132" s="3" t="b">
        <f t="shared" si="32"/>
        <v>1</v>
      </c>
      <c r="T132" s="3" t="b">
        <f t="shared" si="33"/>
        <v>1</v>
      </c>
      <c r="U132" s="3" t="str">
        <f t="shared" si="34"/>
        <v>OK</v>
      </c>
      <c r="V132" s="3" t="str">
        <f t="shared" si="35"/>
        <v>OK</v>
      </c>
      <c r="W132" s="3" t="str">
        <f t="shared" si="37"/>
        <v>OK</v>
      </c>
      <c r="X132" s="3">
        <f t="shared" si="36"/>
        <v>0</v>
      </c>
    </row>
    <row r="133" spans="1:24" ht="26.1" customHeight="1" x14ac:dyDescent="0.2">
      <c r="A133" s="14" t="s">
        <v>373</v>
      </c>
      <c r="B133" s="15" t="s">
        <v>111</v>
      </c>
      <c r="C133" s="14" t="s">
        <v>37</v>
      </c>
      <c r="D133" s="14" t="s">
        <v>112</v>
      </c>
      <c r="E133" s="16" t="s">
        <v>71</v>
      </c>
      <c r="F133" s="15">
        <v>1.8</v>
      </c>
      <c r="G133" s="17">
        <v>90.66</v>
      </c>
      <c r="H133" s="17">
        <v>163.18</v>
      </c>
      <c r="J133" s="14" t="s">
        <v>373</v>
      </c>
      <c r="K133" s="15" t="s">
        <v>111</v>
      </c>
      <c r="L133" s="14" t="s">
        <v>37</v>
      </c>
      <c r="M133" s="14" t="s">
        <v>112</v>
      </c>
      <c r="N133" s="16" t="s">
        <v>71</v>
      </c>
      <c r="O133" s="15">
        <v>1.8</v>
      </c>
      <c r="P133" s="17"/>
      <c r="Q133" s="17">
        <f t="shared" si="41"/>
        <v>0</v>
      </c>
      <c r="S133" s="3" t="b">
        <f t="shared" si="32"/>
        <v>1</v>
      </c>
      <c r="T133" s="3" t="b">
        <f t="shared" si="33"/>
        <v>1</v>
      </c>
      <c r="U133" s="3" t="str">
        <f t="shared" si="34"/>
        <v>OK</v>
      </c>
      <c r="V133" s="3" t="str">
        <f t="shared" si="35"/>
        <v>OK</v>
      </c>
      <c r="W133" s="3" t="str">
        <f t="shared" si="37"/>
        <v>OK</v>
      </c>
      <c r="X133" s="3">
        <f t="shared" si="36"/>
        <v>0</v>
      </c>
    </row>
    <row r="134" spans="1:24" ht="26.1" customHeight="1" x14ac:dyDescent="0.2">
      <c r="A134" s="14" t="s">
        <v>374</v>
      </c>
      <c r="B134" s="15" t="s">
        <v>140</v>
      </c>
      <c r="C134" s="14" t="s">
        <v>37</v>
      </c>
      <c r="D134" s="14" t="s">
        <v>141</v>
      </c>
      <c r="E134" s="16" t="s">
        <v>71</v>
      </c>
      <c r="F134" s="15">
        <v>1.8</v>
      </c>
      <c r="G134" s="17">
        <v>29.57</v>
      </c>
      <c r="H134" s="17">
        <v>53.22</v>
      </c>
      <c r="J134" s="14" t="s">
        <v>374</v>
      </c>
      <c r="K134" s="15" t="s">
        <v>140</v>
      </c>
      <c r="L134" s="14" t="s">
        <v>37</v>
      </c>
      <c r="M134" s="14" t="s">
        <v>141</v>
      </c>
      <c r="N134" s="16" t="s">
        <v>71</v>
      </c>
      <c r="O134" s="15">
        <v>1.8</v>
      </c>
      <c r="P134" s="17"/>
      <c r="Q134" s="17">
        <f t="shared" si="41"/>
        <v>0</v>
      </c>
      <c r="S134" s="3" t="b">
        <f t="shared" si="32"/>
        <v>1</v>
      </c>
      <c r="T134" s="3" t="b">
        <f t="shared" si="33"/>
        <v>1</v>
      </c>
      <c r="U134" s="3" t="str">
        <f t="shared" si="34"/>
        <v>OK</v>
      </c>
      <c r="V134" s="3" t="str">
        <f t="shared" si="35"/>
        <v>OK</v>
      </c>
      <c r="W134" s="3" t="str">
        <f t="shared" si="37"/>
        <v>OK</v>
      </c>
      <c r="X134" s="3">
        <f t="shared" si="36"/>
        <v>0</v>
      </c>
    </row>
    <row r="135" spans="1:24" ht="24" customHeight="1" x14ac:dyDescent="0.2">
      <c r="A135" s="11" t="s">
        <v>375</v>
      </c>
      <c r="B135" s="11"/>
      <c r="C135" s="11"/>
      <c r="D135" s="11" t="s">
        <v>376</v>
      </c>
      <c r="E135" s="11"/>
      <c r="F135" s="12"/>
      <c r="G135" s="11"/>
      <c r="H135" s="13">
        <v>4274.0200000000004</v>
      </c>
      <c r="J135" s="11" t="s">
        <v>375</v>
      </c>
      <c r="K135" s="11"/>
      <c r="L135" s="11"/>
      <c r="M135" s="11" t="s">
        <v>376</v>
      </c>
      <c r="N135" s="11"/>
      <c r="O135" s="12"/>
      <c r="P135" s="11"/>
      <c r="Q135" s="13">
        <f>SUM(Q136:Q139)</f>
        <v>0</v>
      </c>
      <c r="S135" s="2"/>
      <c r="T135" s="2"/>
      <c r="U135" s="2"/>
      <c r="V135" s="2"/>
      <c r="W135" s="2"/>
      <c r="X135" s="2"/>
    </row>
    <row r="136" spans="1:24" ht="39" customHeight="1" x14ac:dyDescent="0.2">
      <c r="A136" s="14" t="s">
        <v>377</v>
      </c>
      <c r="B136" s="15" t="s">
        <v>378</v>
      </c>
      <c r="C136" s="14" t="s">
        <v>37</v>
      </c>
      <c r="D136" s="14" t="s">
        <v>379</v>
      </c>
      <c r="E136" s="16" t="s">
        <v>46</v>
      </c>
      <c r="F136" s="15">
        <v>71</v>
      </c>
      <c r="G136" s="17">
        <v>14.66</v>
      </c>
      <c r="H136" s="17">
        <v>1040.8599999999999</v>
      </c>
      <c r="J136" s="14" t="s">
        <v>377</v>
      </c>
      <c r="K136" s="15" t="s">
        <v>378</v>
      </c>
      <c r="L136" s="14" t="s">
        <v>37</v>
      </c>
      <c r="M136" s="14" t="s">
        <v>379</v>
      </c>
      <c r="N136" s="16" t="s">
        <v>46</v>
      </c>
      <c r="O136" s="15">
        <v>71</v>
      </c>
      <c r="P136" s="17"/>
      <c r="Q136" s="17">
        <f t="shared" ref="Q136:Q139" si="42">ROUND(O136*P136,2)</f>
        <v>0</v>
      </c>
      <c r="S136" s="3" t="b">
        <f t="shared" si="32"/>
        <v>1</v>
      </c>
      <c r="T136" s="3" t="b">
        <f t="shared" si="33"/>
        <v>1</v>
      </c>
      <c r="U136" s="3" t="str">
        <f t="shared" si="34"/>
        <v>OK</v>
      </c>
      <c r="V136" s="3" t="str">
        <f t="shared" si="35"/>
        <v>OK</v>
      </c>
      <c r="W136" s="3" t="str">
        <f t="shared" si="37"/>
        <v>OK</v>
      </c>
      <c r="X136" s="3">
        <f t="shared" si="36"/>
        <v>0</v>
      </c>
    </row>
    <row r="137" spans="1:24" ht="51.95" customHeight="1" x14ac:dyDescent="0.2">
      <c r="A137" s="14" t="s">
        <v>380</v>
      </c>
      <c r="B137" s="15" t="s">
        <v>381</v>
      </c>
      <c r="C137" s="14" t="s">
        <v>37</v>
      </c>
      <c r="D137" s="14" t="s">
        <v>382</v>
      </c>
      <c r="E137" s="16" t="s">
        <v>46</v>
      </c>
      <c r="F137" s="15">
        <v>60</v>
      </c>
      <c r="G137" s="17">
        <v>29.92</v>
      </c>
      <c r="H137" s="17">
        <v>1795.2</v>
      </c>
      <c r="J137" s="14" t="s">
        <v>380</v>
      </c>
      <c r="K137" s="15" t="s">
        <v>381</v>
      </c>
      <c r="L137" s="14" t="s">
        <v>37</v>
      </c>
      <c r="M137" s="14" t="s">
        <v>382</v>
      </c>
      <c r="N137" s="16" t="s">
        <v>46</v>
      </c>
      <c r="O137" s="15">
        <v>60</v>
      </c>
      <c r="P137" s="17"/>
      <c r="Q137" s="17">
        <f t="shared" si="42"/>
        <v>0</v>
      </c>
      <c r="S137" s="3" t="b">
        <f t="shared" si="32"/>
        <v>1</v>
      </c>
      <c r="T137" s="3" t="b">
        <f t="shared" si="33"/>
        <v>1</v>
      </c>
      <c r="U137" s="3" t="str">
        <f t="shared" si="34"/>
        <v>OK</v>
      </c>
      <c r="V137" s="3" t="str">
        <f t="shared" si="35"/>
        <v>OK</v>
      </c>
      <c r="W137" s="3" t="str">
        <f t="shared" si="37"/>
        <v>OK</v>
      </c>
      <c r="X137" s="3">
        <f t="shared" si="36"/>
        <v>0</v>
      </c>
    </row>
    <row r="138" spans="1:24" ht="39" customHeight="1" x14ac:dyDescent="0.2">
      <c r="A138" s="14" t="s">
        <v>383</v>
      </c>
      <c r="B138" s="15" t="s">
        <v>384</v>
      </c>
      <c r="C138" s="14" t="s">
        <v>37</v>
      </c>
      <c r="D138" s="14" t="s">
        <v>385</v>
      </c>
      <c r="E138" s="16" t="s">
        <v>46</v>
      </c>
      <c r="F138" s="15">
        <v>10</v>
      </c>
      <c r="G138" s="17">
        <v>46.04</v>
      </c>
      <c r="H138" s="17">
        <v>460.4</v>
      </c>
      <c r="J138" s="14" t="s">
        <v>383</v>
      </c>
      <c r="K138" s="15" t="s">
        <v>384</v>
      </c>
      <c r="L138" s="14" t="s">
        <v>37</v>
      </c>
      <c r="M138" s="14" t="s">
        <v>385</v>
      </c>
      <c r="N138" s="16" t="s">
        <v>46</v>
      </c>
      <c r="O138" s="15">
        <v>10</v>
      </c>
      <c r="P138" s="17"/>
      <c r="Q138" s="17">
        <f t="shared" si="42"/>
        <v>0</v>
      </c>
      <c r="S138" s="3" t="b">
        <f t="shared" si="32"/>
        <v>1</v>
      </c>
      <c r="T138" s="3" t="b">
        <f t="shared" si="33"/>
        <v>1</v>
      </c>
      <c r="U138" s="3" t="str">
        <f t="shared" si="34"/>
        <v>OK</v>
      </c>
      <c r="V138" s="3" t="str">
        <f t="shared" si="35"/>
        <v>OK</v>
      </c>
      <c r="W138" s="3" t="str">
        <f t="shared" si="37"/>
        <v>OK</v>
      </c>
      <c r="X138" s="3">
        <f t="shared" si="36"/>
        <v>0</v>
      </c>
    </row>
    <row r="139" spans="1:24" ht="65.099999999999994" customHeight="1" x14ac:dyDescent="0.2">
      <c r="A139" s="14" t="s">
        <v>386</v>
      </c>
      <c r="B139" s="15" t="s">
        <v>387</v>
      </c>
      <c r="C139" s="14" t="s">
        <v>22</v>
      </c>
      <c r="D139" s="14" t="s">
        <v>388</v>
      </c>
      <c r="E139" s="16" t="s">
        <v>63</v>
      </c>
      <c r="F139" s="15">
        <v>2</v>
      </c>
      <c r="G139" s="17">
        <v>488.78</v>
      </c>
      <c r="H139" s="17">
        <v>977.56</v>
      </c>
      <c r="J139" s="14" t="s">
        <v>386</v>
      </c>
      <c r="K139" s="15" t="s">
        <v>387</v>
      </c>
      <c r="L139" s="14" t="s">
        <v>22</v>
      </c>
      <c r="M139" s="14" t="s">
        <v>388</v>
      </c>
      <c r="N139" s="16" t="s">
        <v>63</v>
      </c>
      <c r="O139" s="15">
        <v>2</v>
      </c>
      <c r="P139" s="17"/>
      <c r="Q139" s="17">
        <f t="shared" si="42"/>
        <v>0</v>
      </c>
      <c r="S139" s="3" t="b">
        <f t="shared" si="32"/>
        <v>1</v>
      </c>
      <c r="T139" s="3" t="b">
        <f t="shared" si="33"/>
        <v>1</v>
      </c>
      <c r="U139" s="3" t="str">
        <f t="shared" si="34"/>
        <v>OK</v>
      </c>
      <c r="V139" s="3" t="str">
        <f t="shared" si="35"/>
        <v>OK</v>
      </c>
      <c r="W139" s="3" t="str">
        <f t="shared" si="37"/>
        <v>OK</v>
      </c>
      <c r="X139" s="3">
        <f t="shared" si="36"/>
        <v>0</v>
      </c>
    </row>
    <row r="140" spans="1:24" ht="24" customHeight="1" x14ac:dyDescent="0.2">
      <c r="A140" s="11" t="s">
        <v>389</v>
      </c>
      <c r="B140" s="11"/>
      <c r="C140" s="11"/>
      <c r="D140" s="11" t="s">
        <v>390</v>
      </c>
      <c r="E140" s="11"/>
      <c r="F140" s="12"/>
      <c r="G140" s="11"/>
      <c r="H140" s="13">
        <v>175.19</v>
      </c>
      <c r="J140" s="11" t="s">
        <v>389</v>
      </c>
      <c r="K140" s="11"/>
      <c r="L140" s="11"/>
      <c r="M140" s="11" t="s">
        <v>390</v>
      </c>
      <c r="N140" s="11"/>
      <c r="O140" s="12"/>
      <c r="P140" s="11"/>
      <c r="Q140" s="13">
        <f>SUM(Q141:Q142)</f>
        <v>0</v>
      </c>
      <c r="S140" s="2"/>
      <c r="T140" s="2"/>
      <c r="U140" s="2"/>
      <c r="V140" s="2"/>
      <c r="W140" s="2"/>
      <c r="X140" s="2"/>
    </row>
    <row r="141" spans="1:24" ht="26.1" customHeight="1" x14ac:dyDescent="0.2">
      <c r="A141" s="14" t="s">
        <v>391</v>
      </c>
      <c r="B141" s="15" t="s">
        <v>392</v>
      </c>
      <c r="C141" s="14" t="s">
        <v>37</v>
      </c>
      <c r="D141" s="14" t="s">
        <v>393</v>
      </c>
      <c r="E141" s="16" t="s">
        <v>30</v>
      </c>
      <c r="F141" s="15">
        <v>3</v>
      </c>
      <c r="G141" s="17">
        <v>30.82</v>
      </c>
      <c r="H141" s="17">
        <v>92.46</v>
      </c>
      <c r="J141" s="14" t="s">
        <v>391</v>
      </c>
      <c r="K141" s="15" t="s">
        <v>392</v>
      </c>
      <c r="L141" s="14" t="s">
        <v>37</v>
      </c>
      <c r="M141" s="14" t="s">
        <v>393</v>
      </c>
      <c r="N141" s="16" t="s">
        <v>30</v>
      </c>
      <c r="O141" s="15">
        <v>3</v>
      </c>
      <c r="P141" s="17"/>
      <c r="Q141" s="17">
        <f t="shared" ref="Q141:Q142" si="43">ROUND(O141*P141,2)</f>
        <v>0</v>
      </c>
      <c r="S141" s="3" t="b">
        <f t="shared" si="32"/>
        <v>1</v>
      </c>
      <c r="T141" s="3" t="b">
        <f t="shared" si="33"/>
        <v>1</v>
      </c>
      <c r="U141" s="3" t="str">
        <f t="shared" si="34"/>
        <v>OK</v>
      </c>
      <c r="V141" s="3" t="str">
        <f t="shared" si="35"/>
        <v>OK</v>
      </c>
      <c r="W141" s="3" t="str">
        <f t="shared" si="37"/>
        <v>OK</v>
      </c>
      <c r="X141" s="3">
        <f t="shared" si="36"/>
        <v>0</v>
      </c>
    </row>
    <row r="142" spans="1:24" ht="39" customHeight="1" x14ac:dyDescent="0.2">
      <c r="A142" s="14" t="s">
        <v>394</v>
      </c>
      <c r="B142" s="15" t="s">
        <v>395</v>
      </c>
      <c r="C142" s="14" t="s">
        <v>37</v>
      </c>
      <c r="D142" s="14" t="s">
        <v>396</v>
      </c>
      <c r="E142" s="16" t="s">
        <v>30</v>
      </c>
      <c r="F142" s="15">
        <v>1</v>
      </c>
      <c r="G142" s="17">
        <v>82.73</v>
      </c>
      <c r="H142" s="17">
        <v>82.73</v>
      </c>
      <c r="J142" s="14" t="s">
        <v>394</v>
      </c>
      <c r="K142" s="15" t="s">
        <v>395</v>
      </c>
      <c r="L142" s="14" t="s">
        <v>37</v>
      </c>
      <c r="M142" s="14" t="s">
        <v>396</v>
      </c>
      <c r="N142" s="16" t="s">
        <v>30</v>
      </c>
      <c r="O142" s="15">
        <v>1</v>
      </c>
      <c r="P142" s="17"/>
      <c r="Q142" s="17">
        <f t="shared" si="43"/>
        <v>0</v>
      </c>
      <c r="S142" s="3" t="b">
        <f t="shared" si="32"/>
        <v>1</v>
      </c>
      <c r="T142" s="3" t="b">
        <f t="shared" si="33"/>
        <v>1</v>
      </c>
      <c r="U142" s="3" t="str">
        <f t="shared" si="34"/>
        <v>OK</v>
      </c>
      <c r="V142" s="3" t="str">
        <f t="shared" si="35"/>
        <v>OK</v>
      </c>
      <c r="W142" s="3" t="str">
        <f t="shared" si="37"/>
        <v>OK</v>
      </c>
      <c r="X142" s="3">
        <f t="shared" si="36"/>
        <v>0</v>
      </c>
    </row>
    <row r="143" spans="1:24" ht="24" customHeight="1" x14ac:dyDescent="0.2">
      <c r="A143" s="11" t="s">
        <v>397</v>
      </c>
      <c r="B143" s="11"/>
      <c r="C143" s="11"/>
      <c r="D143" s="11" t="s">
        <v>398</v>
      </c>
      <c r="E143" s="11"/>
      <c r="F143" s="12"/>
      <c r="G143" s="11"/>
      <c r="H143" s="13">
        <v>747.76</v>
      </c>
      <c r="J143" s="11" t="s">
        <v>397</v>
      </c>
      <c r="K143" s="11"/>
      <c r="L143" s="11"/>
      <c r="M143" s="11" t="s">
        <v>398</v>
      </c>
      <c r="N143" s="11"/>
      <c r="O143" s="12"/>
      <c r="P143" s="11"/>
      <c r="Q143" s="13">
        <f>SUM(Q144)</f>
        <v>0</v>
      </c>
      <c r="S143" s="2"/>
      <c r="T143" s="2"/>
      <c r="U143" s="2"/>
      <c r="V143" s="2"/>
      <c r="W143" s="2"/>
      <c r="X143" s="2"/>
    </row>
    <row r="144" spans="1:24" ht="39" customHeight="1" x14ac:dyDescent="0.2">
      <c r="A144" s="14" t="s">
        <v>399</v>
      </c>
      <c r="B144" s="15" t="s">
        <v>400</v>
      </c>
      <c r="C144" s="14" t="s">
        <v>37</v>
      </c>
      <c r="D144" s="14" t="s">
        <v>401</v>
      </c>
      <c r="E144" s="16" t="s">
        <v>30</v>
      </c>
      <c r="F144" s="15">
        <v>1</v>
      </c>
      <c r="G144" s="17">
        <v>747.76</v>
      </c>
      <c r="H144" s="17">
        <v>747.76</v>
      </c>
      <c r="J144" s="14" t="s">
        <v>399</v>
      </c>
      <c r="K144" s="15" t="s">
        <v>400</v>
      </c>
      <c r="L144" s="14" t="s">
        <v>37</v>
      </c>
      <c r="M144" s="14" t="s">
        <v>401</v>
      </c>
      <c r="N144" s="16" t="s">
        <v>30</v>
      </c>
      <c r="O144" s="15">
        <v>1</v>
      </c>
      <c r="P144" s="17"/>
      <c r="Q144" s="17">
        <f>ROUND(O144*P144,2)</f>
        <v>0</v>
      </c>
      <c r="S144" s="3" t="b">
        <f t="shared" si="32"/>
        <v>1</v>
      </c>
      <c r="T144" s="3" t="b">
        <f t="shared" si="33"/>
        <v>1</v>
      </c>
      <c r="U144" s="3" t="str">
        <f t="shared" si="34"/>
        <v>OK</v>
      </c>
      <c r="V144" s="3" t="str">
        <f t="shared" si="35"/>
        <v>OK</v>
      </c>
      <c r="W144" s="3" t="str">
        <f t="shared" si="37"/>
        <v>OK</v>
      </c>
      <c r="X144" s="3">
        <f t="shared" si="36"/>
        <v>0</v>
      </c>
    </row>
    <row r="145" spans="1:24" ht="24" customHeight="1" x14ac:dyDescent="0.2">
      <c r="A145" s="11" t="s">
        <v>402</v>
      </c>
      <c r="B145" s="11"/>
      <c r="C145" s="11"/>
      <c r="D145" s="11" t="s">
        <v>403</v>
      </c>
      <c r="E145" s="11"/>
      <c r="F145" s="12"/>
      <c r="G145" s="11"/>
      <c r="H145" s="13">
        <v>1437.66</v>
      </c>
      <c r="J145" s="11" t="s">
        <v>402</v>
      </c>
      <c r="K145" s="11"/>
      <c r="L145" s="11"/>
      <c r="M145" s="11" t="s">
        <v>403</v>
      </c>
      <c r="N145" s="11"/>
      <c r="O145" s="12"/>
      <c r="P145" s="11"/>
      <c r="Q145" s="13">
        <f>SUM(Q146:Q148)</f>
        <v>0</v>
      </c>
      <c r="S145" s="2"/>
      <c r="T145" s="2"/>
      <c r="U145" s="2"/>
      <c r="V145" s="2"/>
      <c r="W145" s="2"/>
      <c r="X145" s="2"/>
    </row>
    <row r="146" spans="1:24" ht="26.1" customHeight="1" x14ac:dyDescent="0.2">
      <c r="A146" s="14" t="s">
        <v>404</v>
      </c>
      <c r="B146" s="15" t="s">
        <v>405</v>
      </c>
      <c r="C146" s="14" t="s">
        <v>37</v>
      </c>
      <c r="D146" s="14" t="s">
        <v>406</v>
      </c>
      <c r="E146" s="16" t="s">
        <v>30</v>
      </c>
      <c r="F146" s="15">
        <v>1</v>
      </c>
      <c r="G146" s="17">
        <v>283.61</v>
      </c>
      <c r="H146" s="17">
        <v>283.61</v>
      </c>
      <c r="J146" s="14" t="s">
        <v>404</v>
      </c>
      <c r="K146" s="15" t="s">
        <v>405</v>
      </c>
      <c r="L146" s="14" t="s">
        <v>37</v>
      </c>
      <c r="M146" s="14" t="s">
        <v>406</v>
      </c>
      <c r="N146" s="16" t="s">
        <v>30</v>
      </c>
      <c r="O146" s="15">
        <v>1</v>
      </c>
      <c r="P146" s="17"/>
      <c r="Q146" s="17">
        <f t="shared" ref="Q146:Q147" si="44">ROUND(O146*P146,2)</f>
        <v>0</v>
      </c>
      <c r="S146" s="3" t="b">
        <f t="shared" si="32"/>
        <v>1</v>
      </c>
      <c r="T146" s="3" t="b">
        <f t="shared" si="33"/>
        <v>1</v>
      </c>
      <c r="U146" s="3" t="str">
        <f t="shared" si="34"/>
        <v>OK</v>
      </c>
      <c r="V146" s="3" t="str">
        <f t="shared" si="35"/>
        <v>OK</v>
      </c>
      <c r="W146" s="3" t="str">
        <f t="shared" si="37"/>
        <v>OK</v>
      </c>
      <c r="X146" s="3">
        <f t="shared" si="36"/>
        <v>0</v>
      </c>
    </row>
    <row r="147" spans="1:24" ht="51.95" customHeight="1" x14ac:dyDescent="0.2">
      <c r="A147" s="14" t="s">
        <v>407</v>
      </c>
      <c r="B147" s="15" t="s">
        <v>408</v>
      </c>
      <c r="C147" s="14" t="s">
        <v>37</v>
      </c>
      <c r="D147" s="14" t="s">
        <v>409</v>
      </c>
      <c r="E147" s="16" t="s">
        <v>30</v>
      </c>
      <c r="F147" s="15">
        <v>1</v>
      </c>
      <c r="G147" s="17">
        <v>669.62</v>
      </c>
      <c r="H147" s="17">
        <v>669.62</v>
      </c>
      <c r="J147" s="14" t="s">
        <v>407</v>
      </c>
      <c r="K147" s="15" t="s">
        <v>408</v>
      </c>
      <c r="L147" s="14" t="s">
        <v>37</v>
      </c>
      <c r="M147" s="14" t="s">
        <v>409</v>
      </c>
      <c r="N147" s="16" t="s">
        <v>30</v>
      </c>
      <c r="O147" s="15">
        <v>1</v>
      </c>
      <c r="P147" s="17"/>
      <c r="Q147" s="17">
        <f t="shared" si="44"/>
        <v>0</v>
      </c>
      <c r="S147" s="3" t="b">
        <f t="shared" si="32"/>
        <v>1</v>
      </c>
      <c r="T147" s="3" t="b">
        <f t="shared" si="33"/>
        <v>1</v>
      </c>
      <c r="U147" s="3" t="str">
        <f t="shared" si="34"/>
        <v>OK</v>
      </c>
      <c r="V147" s="3" t="str">
        <f t="shared" si="35"/>
        <v>OK</v>
      </c>
      <c r="W147" s="3" t="str">
        <f t="shared" si="37"/>
        <v>OK</v>
      </c>
      <c r="X147" s="3">
        <f t="shared" si="36"/>
        <v>0</v>
      </c>
    </row>
    <row r="148" spans="1:24" ht="26.1" customHeight="1" x14ac:dyDescent="0.2">
      <c r="A148" s="14" t="s">
        <v>410</v>
      </c>
      <c r="B148" s="15" t="s">
        <v>411</v>
      </c>
      <c r="C148" s="14" t="s">
        <v>22</v>
      </c>
      <c r="D148" s="14" t="s">
        <v>412</v>
      </c>
      <c r="E148" s="16" t="s">
        <v>30</v>
      </c>
      <c r="F148" s="15">
        <v>1</v>
      </c>
      <c r="G148" s="17">
        <v>484.43</v>
      </c>
      <c r="H148" s="17">
        <v>484.43</v>
      </c>
      <c r="J148" s="14" t="s">
        <v>410</v>
      </c>
      <c r="K148" s="15" t="s">
        <v>411</v>
      </c>
      <c r="L148" s="14" t="s">
        <v>22</v>
      </c>
      <c r="M148" s="14" t="s">
        <v>412</v>
      </c>
      <c r="N148" s="16" t="s">
        <v>30</v>
      </c>
      <c r="O148" s="15">
        <v>1</v>
      </c>
      <c r="P148" s="17"/>
      <c r="Q148" s="17">
        <f>ROUND(O148*P148,2)</f>
        <v>0</v>
      </c>
      <c r="S148" s="3" t="b">
        <f t="shared" si="32"/>
        <v>1</v>
      </c>
      <c r="T148" s="3" t="b">
        <f t="shared" si="33"/>
        <v>1</v>
      </c>
      <c r="U148" s="3" t="str">
        <f t="shared" si="34"/>
        <v>OK</v>
      </c>
      <c r="V148" s="3" t="str">
        <f t="shared" si="35"/>
        <v>OK</v>
      </c>
      <c r="W148" s="3" t="str">
        <f t="shared" si="37"/>
        <v>OK</v>
      </c>
      <c r="X148" s="3">
        <f t="shared" si="36"/>
        <v>0</v>
      </c>
    </row>
    <row r="149" spans="1:24" ht="24" customHeight="1" x14ac:dyDescent="0.2">
      <c r="A149" s="11" t="s">
        <v>413</v>
      </c>
      <c r="B149" s="11"/>
      <c r="C149" s="11"/>
      <c r="D149" s="11" t="s">
        <v>414</v>
      </c>
      <c r="E149" s="11"/>
      <c r="F149" s="12"/>
      <c r="G149" s="11"/>
      <c r="H149" s="13">
        <v>77780.59</v>
      </c>
      <c r="J149" s="11" t="s">
        <v>413</v>
      </c>
      <c r="K149" s="11"/>
      <c r="L149" s="11"/>
      <c r="M149" s="11" t="s">
        <v>414</v>
      </c>
      <c r="N149" s="11"/>
      <c r="O149" s="12"/>
      <c r="P149" s="11"/>
      <c r="Q149" s="13">
        <f>Q150+Q154+Q170+Q172+Q179</f>
        <v>0</v>
      </c>
      <c r="S149" s="2"/>
      <c r="T149" s="2"/>
      <c r="U149" s="2"/>
      <c r="V149" s="2"/>
      <c r="W149" s="2"/>
      <c r="X149" s="2"/>
    </row>
    <row r="150" spans="1:24" ht="24" customHeight="1" x14ac:dyDescent="0.2">
      <c r="A150" s="11" t="s">
        <v>415</v>
      </c>
      <c r="B150" s="11"/>
      <c r="C150" s="11"/>
      <c r="D150" s="11" t="s">
        <v>366</v>
      </c>
      <c r="E150" s="11"/>
      <c r="F150" s="12"/>
      <c r="G150" s="11"/>
      <c r="H150" s="13">
        <v>1753.37</v>
      </c>
      <c r="J150" s="11" t="s">
        <v>415</v>
      </c>
      <c r="K150" s="11"/>
      <c r="L150" s="11"/>
      <c r="M150" s="11" t="s">
        <v>366</v>
      </c>
      <c r="N150" s="11"/>
      <c r="O150" s="12"/>
      <c r="P150" s="11"/>
      <c r="Q150" s="13">
        <f>SUM(Q151:Q153)</f>
        <v>0</v>
      </c>
      <c r="S150" s="2"/>
      <c r="T150" s="2"/>
      <c r="U150" s="2"/>
      <c r="V150" s="2"/>
      <c r="W150" s="2"/>
      <c r="X150" s="2"/>
    </row>
    <row r="151" spans="1:24" ht="39" customHeight="1" x14ac:dyDescent="0.2">
      <c r="A151" s="14" t="s">
        <v>416</v>
      </c>
      <c r="B151" s="15" t="s">
        <v>417</v>
      </c>
      <c r="C151" s="14" t="s">
        <v>37</v>
      </c>
      <c r="D151" s="14" t="s">
        <v>418</v>
      </c>
      <c r="E151" s="16" t="s">
        <v>30</v>
      </c>
      <c r="F151" s="15">
        <v>20</v>
      </c>
      <c r="G151" s="17">
        <v>17.11</v>
      </c>
      <c r="H151" s="17">
        <v>342.2</v>
      </c>
      <c r="J151" s="14" t="s">
        <v>416</v>
      </c>
      <c r="K151" s="15" t="s">
        <v>417</v>
      </c>
      <c r="L151" s="14" t="s">
        <v>37</v>
      </c>
      <c r="M151" s="14" t="s">
        <v>418</v>
      </c>
      <c r="N151" s="16" t="s">
        <v>30</v>
      </c>
      <c r="O151" s="15">
        <v>20</v>
      </c>
      <c r="P151" s="17"/>
      <c r="Q151" s="17">
        <f t="shared" ref="Q151:Q153" si="45">ROUND(O151*P151,2)</f>
        <v>0</v>
      </c>
      <c r="S151" s="3" t="b">
        <f t="shared" si="32"/>
        <v>1</v>
      </c>
      <c r="T151" s="3" t="b">
        <f t="shared" si="33"/>
        <v>1</v>
      </c>
      <c r="U151" s="3" t="str">
        <f t="shared" si="34"/>
        <v>OK</v>
      </c>
      <c r="V151" s="3" t="str">
        <f t="shared" si="35"/>
        <v>OK</v>
      </c>
      <c r="W151" s="3" t="str">
        <f t="shared" si="37"/>
        <v>OK</v>
      </c>
      <c r="X151" s="3">
        <f t="shared" si="36"/>
        <v>0</v>
      </c>
    </row>
    <row r="152" spans="1:24" ht="39" customHeight="1" x14ac:dyDescent="0.2">
      <c r="A152" s="14" t="s">
        <v>419</v>
      </c>
      <c r="B152" s="15" t="s">
        <v>420</v>
      </c>
      <c r="C152" s="14" t="s">
        <v>37</v>
      </c>
      <c r="D152" s="14" t="s">
        <v>421</v>
      </c>
      <c r="E152" s="16" t="s">
        <v>30</v>
      </c>
      <c r="F152" s="15">
        <v>3</v>
      </c>
      <c r="G152" s="17">
        <v>45.59</v>
      </c>
      <c r="H152" s="17">
        <v>136.77000000000001</v>
      </c>
      <c r="J152" s="14" t="s">
        <v>419</v>
      </c>
      <c r="K152" s="15" t="s">
        <v>420</v>
      </c>
      <c r="L152" s="14" t="s">
        <v>37</v>
      </c>
      <c r="M152" s="14" t="s">
        <v>421</v>
      </c>
      <c r="N152" s="16" t="s">
        <v>30</v>
      </c>
      <c r="O152" s="15">
        <v>3</v>
      </c>
      <c r="P152" s="17"/>
      <c r="Q152" s="17">
        <f t="shared" si="45"/>
        <v>0</v>
      </c>
      <c r="S152" s="3" t="b">
        <f t="shared" si="32"/>
        <v>1</v>
      </c>
      <c r="T152" s="3" t="b">
        <f t="shared" si="33"/>
        <v>1</v>
      </c>
      <c r="U152" s="3" t="str">
        <f t="shared" si="34"/>
        <v>OK</v>
      </c>
      <c r="V152" s="3" t="str">
        <f t="shared" si="35"/>
        <v>OK</v>
      </c>
      <c r="W152" s="3" t="str">
        <f t="shared" si="37"/>
        <v>OK</v>
      </c>
      <c r="X152" s="3">
        <f t="shared" si="36"/>
        <v>0</v>
      </c>
    </row>
    <row r="153" spans="1:24" ht="26.1" customHeight="1" x14ac:dyDescent="0.2">
      <c r="A153" s="14" t="s">
        <v>422</v>
      </c>
      <c r="B153" s="15" t="s">
        <v>423</v>
      </c>
      <c r="C153" s="14" t="s">
        <v>37</v>
      </c>
      <c r="D153" s="14" t="s">
        <v>424</v>
      </c>
      <c r="E153" s="16" t="s">
        <v>30</v>
      </c>
      <c r="F153" s="15">
        <v>20</v>
      </c>
      <c r="G153" s="17">
        <v>63.72</v>
      </c>
      <c r="H153" s="17">
        <v>1274.4000000000001</v>
      </c>
      <c r="J153" s="14" t="s">
        <v>422</v>
      </c>
      <c r="K153" s="15" t="s">
        <v>423</v>
      </c>
      <c r="L153" s="14" t="s">
        <v>37</v>
      </c>
      <c r="M153" s="14" t="s">
        <v>424</v>
      </c>
      <c r="N153" s="16" t="s">
        <v>30</v>
      </c>
      <c r="O153" s="15">
        <v>20</v>
      </c>
      <c r="P153" s="17"/>
      <c r="Q153" s="17">
        <f t="shared" si="45"/>
        <v>0</v>
      </c>
      <c r="S153" s="3" t="b">
        <f t="shared" si="32"/>
        <v>1</v>
      </c>
      <c r="T153" s="3" t="b">
        <f t="shared" si="33"/>
        <v>1</v>
      </c>
      <c r="U153" s="3" t="str">
        <f t="shared" si="34"/>
        <v>OK</v>
      </c>
      <c r="V153" s="3" t="str">
        <f t="shared" si="35"/>
        <v>OK</v>
      </c>
      <c r="W153" s="3" t="str">
        <f t="shared" si="37"/>
        <v>OK</v>
      </c>
      <c r="X153" s="3">
        <f t="shared" si="36"/>
        <v>0</v>
      </c>
    </row>
    <row r="154" spans="1:24" ht="24" customHeight="1" x14ac:dyDescent="0.2">
      <c r="A154" s="11" t="s">
        <v>425</v>
      </c>
      <c r="B154" s="11"/>
      <c r="C154" s="11"/>
      <c r="D154" s="11" t="s">
        <v>426</v>
      </c>
      <c r="E154" s="11"/>
      <c r="F154" s="12"/>
      <c r="G154" s="11"/>
      <c r="H154" s="13">
        <v>70894.86</v>
      </c>
      <c r="J154" s="11" t="s">
        <v>425</v>
      </c>
      <c r="K154" s="11"/>
      <c r="L154" s="11"/>
      <c r="M154" s="11" t="s">
        <v>426</v>
      </c>
      <c r="N154" s="11"/>
      <c r="O154" s="12"/>
      <c r="P154" s="11"/>
      <c r="Q154" s="13">
        <f>SUM(Q155:Q169)</f>
        <v>0</v>
      </c>
      <c r="S154" s="2"/>
      <c r="T154" s="2"/>
      <c r="U154" s="2"/>
      <c r="V154" s="2"/>
      <c r="W154" s="2"/>
      <c r="X154" s="2"/>
    </row>
    <row r="155" spans="1:24" ht="39" customHeight="1" x14ac:dyDescent="0.2">
      <c r="A155" s="14" t="s">
        <v>427</v>
      </c>
      <c r="B155" s="15" t="s">
        <v>428</v>
      </c>
      <c r="C155" s="14" t="s">
        <v>22</v>
      </c>
      <c r="D155" s="14" t="s">
        <v>429</v>
      </c>
      <c r="E155" s="16" t="s">
        <v>46</v>
      </c>
      <c r="F155" s="15">
        <v>174.74</v>
      </c>
      <c r="G155" s="17">
        <v>57.25</v>
      </c>
      <c r="H155" s="17">
        <v>10003.86</v>
      </c>
      <c r="J155" s="14" t="s">
        <v>427</v>
      </c>
      <c r="K155" s="15" t="s">
        <v>428</v>
      </c>
      <c r="L155" s="14" t="s">
        <v>22</v>
      </c>
      <c r="M155" s="14" t="s">
        <v>429</v>
      </c>
      <c r="N155" s="16" t="s">
        <v>46</v>
      </c>
      <c r="O155" s="15">
        <v>174.74</v>
      </c>
      <c r="P155" s="17"/>
      <c r="Q155" s="17">
        <f t="shared" ref="Q155:Q169" si="46">ROUND(O155*P155,2)</f>
        <v>0</v>
      </c>
      <c r="S155" s="3" t="b">
        <f t="shared" si="32"/>
        <v>1</v>
      </c>
      <c r="T155" s="3" t="b">
        <f t="shared" si="33"/>
        <v>1</v>
      </c>
      <c r="U155" s="3" t="str">
        <f t="shared" si="34"/>
        <v>OK</v>
      </c>
      <c r="V155" s="3" t="str">
        <f t="shared" si="35"/>
        <v>OK</v>
      </c>
      <c r="W155" s="3" t="str">
        <f t="shared" si="37"/>
        <v>OK</v>
      </c>
      <c r="X155" s="3">
        <f t="shared" si="36"/>
        <v>0</v>
      </c>
    </row>
    <row r="156" spans="1:24" ht="39" customHeight="1" x14ac:dyDescent="0.2">
      <c r="A156" s="14" t="s">
        <v>430</v>
      </c>
      <c r="B156" s="15" t="s">
        <v>431</v>
      </c>
      <c r="C156" s="14" t="s">
        <v>22</v>
      </c>
      <c r="D156" s="14" t="s">
        <v>432</v>
      </c>
      <c r="E156" s="16" t="s">
        <v>46</v>
      </c>
      <c r="F156" s="15">
        <v>96</v>
      </c>
      <c r="G156" s="17">
        <v>241.31</v>
      </c>
      <c r="H156" s="17">
        <v>23165.759999999998</v>
      </c>
      <c r="J156" s="14" t="s">
        <v>430</v>
      </c>
      <c r="K156" s="15" t="s">
        <v>431</v>
      </c>
      <c r="L156" s="14" t="s">
        <v>22</v>
      </c>
      <c r="M156" s="14" t="s">
        <v>432</v>
      </c>
      <c r="N156" s="16" t="s">
        <v>46</v>
      </c>
      <c r="O156" s="15">
        <v>96</v>
      </c>
      <c r="P156" s="17"/>
      <c r="Q156" s="17">
        <f t="shared" si="46"/>
        <v>0</v>
      </c>
      <c r="S156" s="3" t="b">
        <f t="shared" si="32"/>
        <v>1</v>
      </c>
      <c r="T156" s="3" t="b">
        <f t="shared" si="33"/>
        <v>1</v>
      </c>
      <c r="U156" s="3" t="str">
        <f t="shared" si="34"/>
        <v>OK</v>
      </c>
      <c r="V156" s="3" t="str">
        <f t="shared" si="35"/>
        <v>OK</v>
      </c>
      <c r="W156" s="3" t="str">
        <f t="shared" si="37"/>
        <v>OK</v>
      </c>
      <c r="X156" s="3">
        <f t="shared" si="36"/>
        <v>0</v>
      </c>
    </row>
    <row r="157" spans="1:24" ht="24" customHeight="1" x14ac:dyDescent="0.2">
      <c r="A157" s="14" t="s">
        <v>433</v>
      </c>
      <c r="B157" s="15" t="s">
        <v>434</v>
      </c>
      <c r="C157" s="14" t="s">
        <v>44</v>
      </c>
      <c r="D157" s="14" t="s">
        <v>435</v>
      </c>
      <c r="E157" s="16" t="s">
        <v>46</v>
      </c>
      <c r="F157" s="15">
        <v>13</v>
      </c>
      <c r="G157" s="17">
        <v>33.76</v>
      </c>
      <c r="H157" s="17">
        <v>438.88</v>
      </c>
      <c r="J157" s="14" t="s">
        <v>433</v>
      </c>
      <c r="K157" s="15" t="s">
        <v>434</v>
      </c>
      <c r="L157" s="14" t="s">
        <v>44</v>
      </c>
      <c r="M157" s="14" t="s">
        <v>435</v>
      </c>
      <c r="N157" s="16" t="s">
        <v>46</v>
      </c>
      <c r="O157" s="15">
        <v>13</v>
      </c>
      <c r="P157" s="17"/>
      <c r="Q157" s="17">
        <f t="shared" si="46"/>
        <v>0</v>
      </c>
      <c r="S157" s="3" t="b">
        <f t="shared" si="32"/>
        <v>1</v>
      </c>
      <c r="T157" s="3" t="b">
        <f t="shared" si="33"/>
        <v>1</v>
      </c>
      <c r="U157" s="3" t="str">
        <f t="shared" si="34"/>
        <v>OK</v>
      </c>
      <c r="V157" s="3" t="str">
        <f t="shared" si="35"/>
        <v>OK</v>
      </c>
      <c r="W157" s="3" t="str">
        <f t="shared" si="37"/>
        <v>OK</v>
      </c>
      <c r="X157" s="3">
        <f t="shared" si="36"/>
        <v>0</v>
      </c>
    </row>
    <row r="158" spans="1:24" ht="24" customHeight="1" x14ac:dyDescent="0.2">
      <c r="A158" s="14" t="s">
        <v>436</v>
      </c>
      <c r="B158" s="15" t="s">
        <v>437</v>
      </c>
      <c r="C158" s="14" t="s">
        <v>44</v>
      </c>
      <c r="D158" s="14" t="s">
        <v>438</v>
      </c>
      <c r="E158" s="16" t="s">
        <v>46</v>
      </c>
      <c r="F158" s="15">
        <v>10</v>
      </c>
      <c r="G158" s="17">
        <v>173.45</v>
      </c>
      <c r="H158" s="17">
        <v>1734.5</v>
      </c>
      <c r="J158" s="14" t="s">
        <v>436</v>
      </c>
      <c r="K158" s="15" t="s">
        <v>437</v>
      </c>
      <c r="L158" s="14" t="s">
        <v>44</v>
      </c>
      <c r="M158" s="14" t="s">
        <v>438</v>
      </c>
      <c r="N158" s="16" t="s">
        <v>46</v>
      </c>
      <c r="O158" s="15">
        <v>10</v>
      </c>
      <c r="P158" s="17"/>
      <c r="Q158" s="17">
        <f t="shared" si="46"/>
        <v>0</v>
      </c>
      <c r="S158" s="3" t="b">
        <f t="shared" si="32"/>
        <v>1</v>
      </c>
      <c r="T158" s="3" t="b">
        <f t="shared" si="33"/>
        <v>1</v>
      </c>
      <c r="U158" s="3" t="str">
        <f t="shared" si="34"/>
        <v>OK</v>
      </c>
      <c r="V158" s="3" t="str">
        <f t="shared" si="35"/>
        <v>OK</v>
      </c>
      <c r="W158" s="3" t="str">
        <f t="shared" si="37"/>
        <v>OK</v>
      </c>
      <c r="X158" s="3">
        <f t="shared" si="36"/>
        <v>0</v>
      </c>
    </row>
    <row r="159" spans="1:24" ht="39" customHeight="1" x14ac:dyDescent="0.2">
      <c r="A159" s="14" t="s">
        <v>439</v>
      </c>
      <c r="B159" s="15" t="s">
        <v>440</v>
      </c>
      <c r="C159" s="14" t="s">
        <v>37</v>
      </c>
      <c r="D159" s="14" t="s">
        <v>441</v>
      </c>
      <c r="E159" s="16" t="s">
        <v>46</v>
      </c>
      <c r="F159" s="15">
        <v>6</v>
      </c>
      <c r="G159" s="17">
        <v>15.65</v>
      </c>
      <c r="H159" s="17">
        <v>93.9</v>
      </c>
      <c r="J159" s="14" t="s">
        <v>439</v>
      </c>
      <c r="K159" s="15" t="s">
        <v>440</v>
      </c>
      <c r="L159" s="14" t="s">
        <v>37</v>
      </c>
      <c r="M159" s="14" t="s">
        <v>441</v>
      </c>
      <c r="N159" s="16" t="s">
        <v>46</v>
      </c>
      <c r="O159" s="15">
        <v>6</v>
      </c>
      <c r="P159" s="17"/>
      <c r="Q159" s="17">
        <f t="shared" si="46"/>
        <v>0</v>
      </c>
      <c r="S159" s="3" t="b">
        <f t="shared" si="32"/>
        <v>1</v>
      </c>
      <c r="T159" s="3" t="b">
        <f t="shared" si="33"/>
        <v>1</v>
      </c>
      <c r="U159" s="3" t="str">
        <f t="shared" si="34"/>
        <v>OK</v>
      </c>
      <c r="V159" s="3" t="str">
        <f t="shared" si="35"/>
        <v>OK</v>
      </c>
      <c r="W159" s="3" t="str">
        <f t="shared" si="37"/>
        <v>OK</v>
      </c>
      <c r="X159" s="3">
        <f t="shared" si="36"/>
        <v>0</v>
      </c>
    </row>
    <row r="160" spans="1:24" ht="26.1" customHeight="1" x14ac:dyDescent="0.2">
      <c r="A160" s="14" t="s">
        <v>442</v>
      </c>
      <c r="B160" s="15" t="s">
        <v>443</v>
      </c>
      <c r="C160" s="14" t="s">
        <v>44</v>
      </c>
      <c r="D160" s="14" t="s">
        <v>444</v>
      </c>
      <c r="E160" s="16" t="s">
        <v>30</v>
      </c>
      <c r="F160" s="15">
        <v>96</v>
      </c>
      <c r="G160" s="17">
        <v>55.78</v>
      </c>
      <c r="H160" s="17">
        <v>5354.88</v>
      </c>
      <c r="J160" s="14" t="s">
        <v>442</v>
      </c>
      <c r="K160" s="15" t="s">
        <v>443</v>
      </c>
      <c r="L160" s="14" t="s">
        <v>44</v>
      </c>
      <c r="M160" s="14" t="s">
        <v>444</v>
      </c>
      <c r="N160" s="16" t="s">
        <v>30</v>
      </c>
      <c r="O160" s="15">
        <v>96</v>
      </c>
      <c r="P160" s="17"/>
      <c r="Q160" s="17">
        <f t="shared" si="46"/>
        <v>0</v>
      </c>
      <c r="S160" s="3" t="b">
        <f t="shared" si="32"/>
        <v>1</v>
      </c>
      <c r="T160" s="3" t="b">
        <f t="shared" si="33"/>
        <v>1</v>
      </c>
      <c r="U160" s="3" t="str">
        <f t="shared" si="34"/>
        <v>OK</v>
      </c>
      <c r="V160" s="3" t="str">
        <f t="shared" si="35"/>
        <v>OK</v>
      </c>
      <c r="W160" s="3" t="str">
        <f t="shared" si="37"/>
        <v>OK</v>
      </c>
      <c r="X160" s="3">
        <f t="shared" si="36"/>
        <v>0</v>
      </c>
    </row>
    <row r="161" spans="1:24" ht="26.1" customHeight="1" x14ac:dyDescent="0.2">
      <c r="A161" s="14" t="s">
        <v>445</v>
      </c>
      <c r="B161" s="15" t="s">
        <v>446</v>
      </c>
      <c r="C161" s="14" t="s">
        <v>22</v>
      </c>
      <c r="D161" s="14" t="s">
        <v>447</v>
      </c>
      <c r="E161" s="16" t="s">
        <v>30</v>
      </c>
      <c r="F161" s="15">
        <v>3</v>
      </c>
      <c r="G161" s="17">
        <v>344.36</v>
      </c>
      <c r="H161" s="17">
        <v>1033.08</v>
      </c>
      <c r="J161" s="14" t="s">
        <v>445</v>
      </c>
      <c r="K161" s="15" t="s">
        <v>446</v>
      </c>
      <c r="L161" s="14" t="s">
        <v>22</v>
      </c>
      <c r="M161" s="14" t="s">
        <v>447</v>
      </c>
      <c r="N161" s="16" t="s">
        <v>30</v>
      </c>
      <c r="O161" s="15">
        <v>3</v>
      </c>
      <c r="P161" s="17"/>
      <c r="Q161" s="17">
        <f t="shared" si="46"/>
        <v>0</v>
      </c>
      <c r="S161" s="3" t="b">
        <f t="shared" si="32"/>
        <v>1</v>
      </c>
      <c r="T161" s="3" t="b">
        <f t="shared" si="33"/>
        <v>1</v>
      </c>
      <c r="U161" s="3" t="str">
        <f t="shared" si="34"/>
        <v>OK</v>
      </c>
      <c r="V161" s="3" t="str">
        <f t="shared" si="35"/>
        <v>OK</v>
      </c>
      <c r="W161" s="3" t="str">
        <f t="shared" si="37"/>
        <v>OK</v>
      </c>
      <c r="X161" s="3">
        <f t="shared" si="36"/>
        <v>0</v>
      </c>
    </row>
    <row r="162" spans="1:24" ht="26.1" customHeight="1" x14ac:dyDescent="0.2">
      <c r="A162" s="14" t="s">
        <v>448</v>
      </c>
      <c r="B162" s="15" t="s">
        <v>449</v>
      </c>
      <c r="C162" s="14" t="s">
        <v>22</v>
      </c>
      <c r="D162" s="14" t="s">
        <v>450</v>
      </c>
      <c r="E162" s="16" t="s">
        <v>30</v>
      </c>
      <c r="F162" s="15">
        <v>1</v>
      </c>
      <c r="G162" s="17">
        <v>116.55</v>
      </c>
      <c r="H162" s="17">
        <v>116.55</v>
      </c>
      <c r="J162" s="14" t="s">
        <v>448</v>
      </c>
      <c r="K162" s="15" t="s">
        <v>449</v>
      </c>
      <c r="L162" s="14" t="s">
        <v>22</v>
      </c>
      <c r="M162" s="14" t="s">
        <v>450</v>
      </c>
      <c r="N162" s="16" t="s">
        <v>30</v>
      </c>
      <c r="O162" s="15">
        <v>1</v>
      </c>
      <c r="P162" s="17"/>
      <c r="Q162" s="17">
        <f t="shared" si="46"/>
        <v>0</v>
      </c>
      <c r="S162" s="3" t="b">
        <f t="shared" si="32"/>
        <v>1</v>
      </c>
      <c r="T162" s="3" t="b">
        <f t="shared" si="33"/>
        <v>1</v>
      </c>
      <c r="U162" s="3" t="str">
        <f t="shared" si="34"/>
        <v>OK</v>
      </c>
      <c r="V162" s="3" t="str">
        <f t="shared" si="35"/>
        <v>OK</v>
      </c>
      <c r="W162" s="3" t="str">
        <f t="shared" si="37"/>
        <v>OK</v>
      </c>
      <c r="X162" s="3">
        <f t="shared" si="36"/>
        <v>0</v>
      </c>
    </row>
    <row r="163" spans="1:24" ht="26.1" customHeight="1" x14ac:dyDescent="0.2">
      <c r="A163" s="14" t="s">
        <v>451</v>
      </c>
      <c r="B163" s="15" t="s">
        <v>452</v>
      </c>
      <c r="C163" s="14" t="s">
        <v>22</v>
      </c>
      <c r="D163" s="14" t="s">
        <v>453</v>
      </c>
      <c r="E163" s="16" t="s">
        <v>30</v>
      </c>
      <c r="F163" s="15">
        <v>15</v>
      </c>
      <c r="G163" s="17">
        <v>138.75</v>
      </c>
      <c r="H163" s="17">
        <v>2081.25</v>
      </c>
      <c r="J163" s="14" t="s">
        <v>451</v>
      </c>
      <c r="K163" s="15" t="s">
        <v>452</v>
      </c>
      <c r="L163" s="14" t="s">
        <v>22</v>
      </c>
      <c r="M163" s="14" t="s">
        <v>453</v>
      </c>
      <c r="N163" s="16" t="s">
        <v>30</v>
      </c>
      <c r="O163" s="15">
        <v>15</v>
      </c>
      <c r="P163" s="17"/>
      <c r="Q163" s="17">
        <f t="shared" si="46"/>
        <v>0</v>
      </c>
      <c r="S163" s="3" t="b">
        <f t="shared" si="32"/>
        <v>1</v>
      </c>
      <c r="T163" s="3" t="b">
        <f t="shared" si="33"/>
        <v>1</v>
      </c>
      <c r="U163" s="3" t="str">
        <f t="shared" si="34"/>
        <v>OK</v>
      </c>
      <c r="V163" s="3" t="str">
        <f t="shared" si="35"/>
        <v>OK</v>
      </c>
      <c r="W163" s="3" t="str">
        <f t="shared" si="37"/>
        <v>OK</v>
      </c>
      <c r="X163" s="3">
        <f t="shared" si="36"/>
        <v>0</v>
      </c>
    </row>
    <row r="164" spans="1:24" ht="26.1" customHeight="1" x14ac:dyDescent="0.2">
      <c r="A164" s="14" t="s">
        <v>454</v>
      </c>
      <c r="B164" s="15" t="s">
        <v>455</v>
      </c>
      <c r="C164" s="14" t="s">
        <v>22</v>
      </c>
      <c r="D164" s="14" t="s">
        <v>456</v>
      </c>
      <c r="E164" s="16" t="s">
        <v>30</v>
      </c>
      <c r="F164" s="15">
        <v>9</v>
      </c>
      <c r="G164" s="17">
        <v>71.91</v>
      </c>
      <c r="H164" s="17">
        <v>647.19000000000005</v>
      </c>
      <c r="J164" s="14" t="s">
        <v>454</v>
      </c>
      <c r="K164" s="15" t="s">
        <v>455</v>
      </c>
      <c r="L164" s="14" t="s">
        <v>22</v>
      </c>
      <c r="M164" s="14" t="s">
        <v>456</v>
      </c>
      <c r="N164" s="16" t="s">
        <v>30</v>
      </c>
      <c r="O164" s="15">
        <v>9</v>
      </c>
      <c r="P164" s="17"/>
      <c r="Q164" s="17">
        <f t="shared" si="46"/>
        <v>0</v>
      </c>
      <c r="S164" s="3" t="b">
        <f t="shared" si="32"/>
        <v>1</v>
      </c>
      <c r="T164" s="3" t="b">
        <f t="shared" si="33"/>
        <v>1</v>
      </c>
      <c r="U164" s="3" t="str">
        <f t="shared" si="34"/>
        <v>OK</v>
      </c>
      <c r="V164" s="3" t="str">
        <f t="shared" si="35"/>
        <v>OK</v>
      </c>
      <c r="W164" s="3" t="str">
        <f t="shared" si="37"/>
        <v>OK</v>
      </c>
      <c r="X164" s="3">
        <f t="shared" si="36"/>
        <v>0</v>
      </c>
    </row>
    <row r="165" spans="1:24" ht="26.1" customHeight="1" x14ac:dyDescent="0.2">
      <c r="A165" s="14" t="s">
        <v>457</v>
      </c>
      <c r="B165" s="15" t="s">
        <v>458</v>
      </c>
      <c r="C165" s="14" t="s">
        <v>22</v>
      </c>
      <c r="D165" s="14" t="s">
        <v>459</v>
      </c>
      <c r="E165" s="16" t="s">
        <v>30</v>
      </c>
      <c r="F165" s="15">
        <v>12</v>
      </c>
      <c r="G165" s="17">
        <v>103.69</v>
      </c>
      <c r="H165" s="17">
        <v>1244.28</v>
      </c>
      <c r="J165" s="14" t="s">
        <v>457</v>
      </c>
      <c r="K165" s="15" t="s">
        <v>458</v>
      </c>
      <c r="L165" s="14" t="s">
        <v>22</v>
      </c>
      <c r="M165" s="14" t="s">
        <v>459</v>
      </c>
      <c r="N165" s="16" t="s">
        <v>30</v>
      </c>
      <c r="O165" s="15">
        <v>12</v>
      </c>
      <c r="P165" s="17"/>
      <c r="Q165" s="17">
        <f t="shared" si="46"/>
        <v>0</v>
      </c>
      <c r="S165" s="3" t="b">
        <f t="shared" si="32"/>
        <v>1</v>
      </c>
      <c r="T165" s="3" t="b">
        <f t="shared" si="33"/>
        <v>1</v>
      </c>
      <c r="U165" s="3" t="str">
        <f t="shared" si="34"/>
        <v>OK</v>
      </c>
      <c r="V165" s="3" t="str">
        <f t="shared" si="35"/>
        <v>OK</v>
      </c>
      <c r="W165" s="3" t="str">
        <f t="shared" si="37"/>
        <v>OK</v>
      </c>
      <c r="X165" s="3">
        <f t="shared" si="36"/>
        <v>0</v>
      </c>
    </row>
    <row r="166" spans="1:24" ht="51.95" customHeight="1" x14ac:dyDescent="0.2">
      <c r="A166" s="14" t="s">
        <v>460</v>
      </c>
      <c r="B166" s="15" t="s">
        <v>461</v>
      </c>
      <c r="C166" s="14" t="s">
        <v>37</v>
      </c>
      <c r="D166" s="14" t="s">
        <v>462</v>
      </c>
      <c r="E166" s="16" t="s">
        <v>46</v>
      </c>
      <c r="F166" s="15">
        <v>384</v>
      </c>
      <c r="G166" s="17">
        <v>41.25</v>
      </c>
      <c r="H166" s="17">
        <v>15840</v>
      </c>
      <c r="J166" s="14" t="s">
        <v>460</v>
      </c>
      <c r="K166" s="15" t="s">
        <v>461</v>
      </c>
      <c r="L166" s="14" t="s">
        <v>37</v>
      </c>
      <c r="M166" s="14" t="s">
        <v>462</v>
      </c>
      <c r="N166" s="16" t="s">
        <v>46</v>
      </c>
      <c r="O166" s="15">
        <v>384</v>
      </c>
      <c r="P166" s="17"/>
      <c r="Q166" s="17">
        <f t="shared" si="46"/>
        <v>0</v>
      </c>
      <c r="S166" s="3" t="b">
        <f t="shared" ref="S166:S229" si="47">M166=D166</f>
        <v>1</v>
      </c>
      <c r="T166" s="3" t="b">
        <f t="shared" ref="T166:T229" si="48">N166=E166</f>
        <v>1</v>
      </c>
      <c r="U166" s="3" t="str">
        <f t="shared" ref="U166:U229" si="49">IF(O166=F166,"OK","ERRO")</f>
        <v>OK</v>
      </c>
      <c r="V166" s="3" t="str">
        <f t="shared" ref="V166:V229" si="50">IF(P166&lt;=G166,"OK","ERRO")</f>
        <v>OK</v>
      </c>
      <c r="W166" s="3" t="str">
        <f t="shared" si="37"/>
        <v>OK</v>
      </c>
      <c r="X166" s="3">
        <f t="shared" ref="X166:X229" si="51">Q166/H166</f>
        <v>0</v>
      </c>
    </row>
    <row r="167" spans="1:24" ht="39" customHeight="1" x14ac:dyDescent="0.2">
      <c r="A167" s="14" t="s">
        <v>463</v>
      </c>
      <c r="B167" s="15" t="s">
        <v>464</v>
      </c>
      <c r="C167" s="14" t="s">
        <v>37</v>
      </c>
      <c r="D167" s="14" t="s">
        <v>465</v>
      </c>
      <c r="E167" s="16" t="s">
        <v>46</v>
      </c>
      <c r="F167" s="15">
        <v>165</v>
      </c>
      <c r="G167" s="17">
        <v>3.23</v>
      </c>
      <c r="H167" s="17">
        <v>532.95000000000005</v>
      </c>
      <c r="J167" s="14" t="s">
        <v>463</v>
      </c>
      <c r="K167" s="15" t="s">
        <v>464</v>
      </c>
      <c r="L167" s="14" t="s">
        <v>37</v>
      </c>
      <c r="M167" s="14" t="s">
        <v>465</v>
      </c>
      <c r="N167" s="16" t="s">
        <v>46</v>
      </c>
      <c r="O167" s="15">
        <v>165</v>
      </c>
      <c r="P167" s="17"/>
      <c r="Q167" s="17">
        <f t="shared" si="46"/>
        <v>0</v>
      </c>
      <c r="S167" s="3" t="b">
        <f t="shared" si="47"/>
        <v>1</v>
      </c>
      <c r="T167" s="3" t="b">
        <f t="shared" si="48"/>
        <v>1</v>
      </c>
      <c r="U167" s="3" t="str">
        <f t="shared" si="49"/>
        <v>OK</v>
      </c>
      <c r="V167" s="3" t="str">
        <f t="shared" si="50"/>
        <v>OK</v>
      </c>
      <c r="W167" s="3" t="str">
        <f t="shared" si="37"/>
        <v>OK</v>
      </c>
      <c r="X167" s="3">
        <f t="shared" si="51"/>
        <v>0</v>
      </c>
    </row>
    <row r="168" spans="1:24" ht="39" customHeight="1" x14ac:dyDescent="0.2">
      <c r="A168" s="14" t="s">
        <v>466</v>
      </c>
      <c r="B168" s="15" t="s">
        <v>467</v>
      </c>
      <c r="C168" s="14" t="s">
        <v>37</v>
      </c>
      <c r="D168" s="14" t="s">
        <v>468</v>
      </c>
      <c r="E168" s="16" t="s">
        <v>46</v>
      </c>
      <c r="F168" s="15">
        <v>390</v>
      </c>
      <c r="G168" s="17">
        <v>5.27</v>
      </c>
      <c r="H168" s="17">
        <v>2055.3000000000002</v>
      </c>
      <c r="J168" s="14" t="s">
        <v>466</v>
      </c>
      <c r="K168" s="15" t="s">
        <v>467</v>
      </c>
      <c r="L168" s="14" t="s">
        <v>37</v>
      </c>
      <c r="M168" s="14" t="s">
        <v>468</v>
      </c>
      <c r="N168" s="16" t="s">
        <v>46</v>
      </c>
      <c r="O168" s="15">
        <v>390</v>
      </c>
      <c r="P168" s="17"/>
      <c r="Q168" s="17">
        <f t="shared" si="46"/>
        <v>0</v>
      </c>
      <c r="S168" s="3" t="b">
        <f t="shared" si="47"/>
        <v>1</v>
      </c>
      <c r="T168" s="3" t="b">
        <f t="shared" si="48"/>
        <v>1</v>
      </c>
      <c r="U168" s="3" t="str">
        <f t="shared" si="49"/>
        <v>OK</v>
      </c>
      <c r="V168" s="3" t="str">
        <f t="shared" si="50"/>
        <v>OK</v>
      </c>
      <c r="W168" s="3" t="str">
        <f t="shared" si="37"/>
        <v>OK</v>
      </c>
      <c r="X168" s="3">
        <f t="shared" si="51"/>
        <v>0</v>
      </c>
    </row>
    <row r="169" spans="1:24" ht="51.95" customHeight="1" x14ac:dyDescent="0.2">
      <c r="A169" s="14" t="s">
        <v>469</v>
      </c>
      <c r="B169" s="15" t="s">
        <v>470</v>
      </c>
      <c r="C169" s="14" t="s">
        <v>37</v>
      </c>
      <c r="D169" s="14" t="s">
        <v>471</v>
      </c>
      <c r="E169" s="16" t="s">
        <v>46</v>
      </c>
      <c r="F169" s="15">
        <v>24</v>
      </c>
      <c r="G169" s="17">
        <v>273.02</v>
      </c>
      <c r="H169" s="17">
        <v>6552.48</v>
      </c>
      <c r="J169" s="14" t="s">
        <v>469</v>
      </c>
      <c r="K169" s="15" t="s">
        <v>470</v>
      </c>
      <c r="L169" s="14" t="s">
        <v>37</v>
      </c>
      <c r="M169" s="14" t="s">
        <v>471</v>
      </c>
      <c r="N169" s="16" t="s">
        <v>46</v>
      </c>
      <c r="O169" s="15">
        <v>24</v>
      </c>
      <c r="P169" s="17"/>
      <c r="Q169" s="17">
        <f t="shared" si="46"/>
        <v>0</v>
      </c>
      <c r="S169" s="3" t="b">
        <f t="shared" si="47"/>
        <v>1</v>
      </c>
      <c r="T169" s="3" t="b">
        <f t="shared" si="48"/>
        <v>1</v>
      </c>
      <c r="U169" s="3" t="str">
        <f t="shared" si="49"/>
        <v>OK</v>
      </c>
      <c r="V169" s="3" t="str">
        <f t="shared" si="50"/>
        <v>OK</v>
      </c>
      <c r="W169" s="3" t="str">
        <f t="shared" si="37"/>
        <v>OK</v>
      </c>
      <c r="X169" s="3">
        <f t="shared" si="51"/>
        <v>0</v>
      </c>
    </row>
    <row r="170" spans="1:24" ht="24" customHeight="1" x14ac:dyDescent="0.2">
      <c r="A170" s="11" t="s">
        <v>472</v>
      </c>
      <c r="B170" s="11"/>
      <c r="C170" s="11"/>
      <c r="D170" s="11" t="s">
        <v>473</v>
      </c>
      <c r="E170" s="11"/>
      <c r="F170" s="12"/>
      <c r="G170" s="11"/>
      <c r="H170" s="13">
        <v>97.63</v>
      </c>
      <c r="J170" s="11" t="s">
        <v>472</v>
      </c>
      <c r="K170" s="11"/>
      <c r="L170" s="11"/>
      <c r="M170" s="11" t="s">
        <v>473</v>
      </c>
      <c r="N170" s="11"/>
      <c r="O170" s="12"/>
      <c r="P170" s="11"/>
      <c r="Q170" s="13">
        <f>SUM(Q171)</f>
        <v>0</v>
      </c>
      <c r="S170" s="2"/>
      <c r="T170" s="2"/>
      <c r="U170" s="2"/>
      <c r="V170" s="2"/>
      <c r="W170" s="2"/>
      <c r="X170" s="2"/>
    </row>
    <row r="171" spans="1:24" ht="24" customHeight="1" x14ac:dyDescent="0.2">
      <c r="A171" s="14" t="s">
        <v>474</v>
      </c>
      <c r="B171" s="15" t="s">
        <v>475</v>
      </c>
      <c r="C171" s="14" t="s">
        <v>44</v>
      </c>
      <c r="D171" s="14" t="s">
        <v>476</v>
      </c>
      <c r="E171" s="16" t="s">
        <v>30</v>
      </c>
      <c r="F171" s="15">
        <v>1</v>
      </c>
      <c r="G171" s="17">
        <v>97.63</v>
      </c>
      <c r="H171" s="17">
        <v>97.63</v>
      </c>
      <c r="J171" s="14" t="s">
        <v>474</v>
      </c>
      <c r="K171" s="15" t="s">
        <v>475</v>
      </c>
      <c r="L171" s="14" t="s">
        <v>44</v>
      </c>
      <c r="M171" s="14" t="s">
        <v>476</v>
      </c>
      <c r="N171" s="16" t="s">
        <v>30</v>
      </c>
      <c r="O171" s="15">
        <v>1</v>
      </c>
      <c r="P171" s="17"/>
      <c r="Q171" s="17">
        <f>ROUND(O171*P171,2)</f>
        <v>0</v>
      </c>
      <c r="S171" s="3" t="b">
        <f t="shared" si="47"/>
        <v>1</v>
      </c>
      <c r="T171" s="3" t="b">
        <f t="shared" si="48"/>
        <v>1</v>
      </c>
      <c r="U171" s="3" t="str">
        <f t="shared" si="49"/>
        <v>OK</v>
      </c>
      <c r="V171" s="3" t="str">
        <f t="shared" si="50"/>
        <v>OK</v>
      </c>
      <c r="W171" s="3" t="str">
        <f t="shared" ref="W171:W233" si="52">IF(Q171&lt;=K171,"OK","ERRO")</f>
        <v>OK</v>
      </c>
      <c r="X171" s="3">
        <f t="shared" si="51"/>
        <v>0</v>
      </c>
    </row>
    <row r="172" spans="1:24" ht="24" customHeight="1" x14ac:dyDescent="0.2">
      <c r="A172" s="11" t="s">
        <v>477</v>
      </c>
      <c r="B172" s="11"/>
      <c r="C172" s="11"/>
      <c r="D172" s="11" t="s">
        <v>478</v>
      </c>
      <c r="E172" s="11"/>
      <c r="F172" s="12"/>
      <c r="G172" s="11"/>
      <c r="H172" s="13">
        <v>3507.89</v>
      </c>
      <c r="J172" s="11" t="s">
        <v>477</v>
      </c>
      <c r="K172" s="11"/>
      <c r="L172" s="11"/>
      <c r="M172" s="11" t="s">
        <v>478</v>
      </c>
      <c r="N172" s="11"/>
      <c r="O172" s="12"/>
      <c r="P172" s="11"/>
      <c r="Q172" s="13">
        <f>SUM(Q173:Q178)</f>
        <v>0</v>
      </c>
      <c r="S172" s="2"/>
      <c r="T172" s="2"/>
      <c r="U172" s="2"/>
      <c r="V172" s="2"/>
      <c r="W172" s="2"/>
      <c r="X172" s="2"/>
    </row>
    <row r="173" spans="1:24" ht="39" customHeight="1" x14ac:dyDescent="0.2">
      <c r="A173" s="14" t="s">
        <v>479</v>
      </c>
      <c r="B173" s="15" t="s">
        <v>480</v>
      </c>
      <c r="C173" s="14" t="s">
        <v>22</v>
      </c>
      <c r="D173" s="14" t="s">
        <v>481</v>
      </c>
      <c r="E173" s="16" t="s">
        <v>30</v>
      </c>
      <c r="F173" s="15">
        <v>1</v>
      </c>
      <c r="G173" s="17">
        <v>90.26</v>
      </c>
      <c r="H173" s="17">
        <v>90.26</v>
      </c>
      <c r="J173" s="14" t="s">
        <v>479</v>
      </c>
      <c r="K173" s="15" t="s">
        <v>480</v>
      </c>
      <c r="L173" s="14" t="s">
        <v>22</v>
      </c>
      <c r="M173" s="14" t="s">
        <v>481</v>
      </c>
      <c r="N173" s="16" t="s">
        <v>30</v>
      </c>
      <c r="O173" s="15">
        <v>1</v>
      </c>
      <c r="P173" s="17"/>
      <c r="Q173" s="17">
        <f t="shared" ref="Q173:Q178" si="53">ROUND(O173*P173,2)</f>
        <v>0</v>
      </c>
      <c r="S173" s="3" t="b">
        <f t="shared" si="47"/>
        <v>1</v>
      </c>
      <c r="T173" s="3" t="b">
        <f t="shared" si="48"/>
        <v>1</v>
      </c>
      <c r="U173" s="3" t="str">
        <f t="shared" si="49"/>
        <v>OK</v>
      </c>
      <c r="V173" s="3" t="str">
        <f t="shared" si="50"/>
        <v>OK</v>
      </c>
      <c r="W173" s="3" t="str">
        <f t="shared" si="52"/>
        <v>OK</v>
      </c>
      <c r="X173" s="3">
        <f t="shared" si="51"/>
        <v>0</v>
      </c>
    </row>
    <row r="174" spans="1:24" ht="24" customHeight="1" x14ac:dyDescent="0.2">
      <c r="A174" s="14" t="s">
        <v>482</v>
      </c>
      <c r="B174" s="15" t="s">
        <v>483</v>
      </c>
      <c r="C174" s="14" t="s">
        <v>44</v>
      </c>
      <c r="D174" s="14" t="s">
        <v>484</v>
      </c>
      <c r="E174" s="16" t="s">
        <v>30</v>
      </c>
      <c r="F174" s="15">
        <v>1</v>
      </c>
      <c r="G174" s="17">
        <v>264.04000000000002</v>
      </c>
      <c r="H174" s="17">
        <v>264.04000000000002</v>
      </c>
      <c r="J174" s="14" t="s">
        <v>482</v>
      </c>
      <c r="K174" s="15" t="s">
        <v>483</v>
      </c>
      <c r="L174" s="14" t="s">
        <v>44</v>
      </c>
      <c r="M174" s="14" t="s">
        <v>484</v>
      </c>
      <c r="N174" s="16" t="s">
        <v>30</v>
      </c>
      <c r="O174" s="15">
        <v>1</v>
      </c>
      <c r="P174" s="17"/>
      <c r="Q174" s="17">
        <f t="shared" si="53"/>
        <v>0</v>
      </c>
      <c r="S174" s="3" t="b">
        <f t="shared" si="47"/>
        <v>1</v>
      </c>
      <c r="T174" s="3" t="b">
        <f t="shared" si="48"/>
        <v>1</v>
      </c>
      <c r="U174" s="3" t="str">
        <f t="shared" si="49"/>
        <v>OK</v>
      </c>
      <c r="V174" s="3" t="str">
        <f t="shared" si="50"/>
        <v>OK</v>
      </c>
      <c r="W174" s="3" t="str">
        <f t="shared" si="52"/>
        <v>OK</v>
      </c>
      <c r="X174" s="3">
        <f t="shared" si="51"/>
        <v>0</v>
      </c>
    </row>
    <row r="175" spans="1:24" ht="39" customHeight="1" x14ac:dyDescent="0.2">
      <c r="A175" s="14" t="s">
        <v>485</v>
      </c>
      <c r="B175" s="15" t="s">
        <v>486</v>
      </c>
      <c r="C175" s="14" t="s">
        <v>22</v>
      </c>
      <c r="D175" s="14" t="s">
        <v>487</v>
      </c>
      <c r="E175" s="16" t="s">
        <v>30</v>
      </c>
      <c r="F175" s="15">
        <v>1</v>
      </c>
      <c r="G175" s="17">
        <v>123.26</v>
      </c>
      <c r="H175" s="17">
        <v>123.26</v>
      </c>
      <c r="J175" s="14" t="s">
        <v>485</v>
      </c>
      <c r="K175" s="15" t="s">
        <v>486</v>
      </c>
      <c r="L175" s="14" t="s">
        <v>22</v>
      </c>
      <c r="M175" s="14" t="s">
        <v>487</v>
      </c>
      <c r="N175" s="16" t="s">
        <v>30</v>
      </c>
      <c r="O175" s="15">
        <v>1</v>
      </c>
      <c r="P175" s="17"/>
      <c r="Q175" s="17">
        <f t="shared" si="53"/>
        <v>0</v>
      </c>
      <c r="S175" s="3" t="b">
        <f t="shared" si="47"/>
        <v>1</v>
      </c>
      <c r="T175" s="3" t="b">
        <f t="shared" si="48"/>
        <v>1</v>
      </c>
      <c r="U175" s="3" t="str">
        <f t="shared" si="49"/>
        <v>OK</v>
      </c>
      <c r="V175" s="3" t="str">
        <f t="shared" si="50"/>
        <v>OK</v>
      </c>
      <c r="W175" s="3" t="str">
        <f t="shared" si="52"/>
        <v>OK</v>
      </c>
      <c r="X175" s="3">
        <f t="shared" si="51"/>
        <v>0</v>
      </c>
    </row>
    <row r="176" spans="1:24" ht="39" customHeight="1" x14ac:dyDescent="0.2">
      <c r="A176" s="14" t="s">
        <v>488</v>
      </c>
      <c r="B176" s="15" t="s">
        <v>489</v>
      </c>
      <c r="C176" s="14" t="s">
        <v>22</v>
      </c>
      <c r="D176" s="14" t="s">
        <v>490</v>
      </c>
      <c r="E176" s="16" t="s">
        <v>30</v>
      </c>
      <c r="F176" s="15">
        <v>1</v>
      </c>
      <c r="G176" s="17">
        <v>815.07</v>
      </c>
      <c r="H176" s="17">
        <v>815.07</v>
      </c>
      <c r="J176" s="14" t="s">
        <v>488</v>
      </c>
      <c r="K176" s="15" t="s">
        <v>489</v>
      </c>
      <c r="L176" s="14" t="s">
        <v>22</v>
      </c>
      <c r="M176" s="14" t="s">
        <v>490</v>
      </c>
      <c r="N176" s="16" t="s">
        <v>30</v>
      </c>
      <c r="O176" s="15">
        <v>1</v>
      </c>
      <c r="P176" s="17"/>
      <c r="Q176" s="17">
        <f t="shared" si="53"/>
        <v>0</v>
      </c>
      <c r="S176" s="3" t="b">
        <f t="shared" si="47"/>
        <v>1</v>
      </c>
      <c r="T176" s="3" t="b">
        <f t="shared" si="48"/>
        <v>1</v>
      </c>
      <c r="U176" s="3" t="str">
        <f t="shared" si="49"/>
        <v>OK</v>
      </c>
      <c r="V176" s="3" t="str">
        <f t="shared" si="50"/>
        <v>OK</v>
      </c>
      <c r="W176" s="3" t="str">
        <f t="shared" si="52"/>
        <v>OK</v>
      </c>
      <c r="X176" s="3">
        <f t="shared" si="51"/>
        <v>0</v>
      </c>
    </row>
    <row r="177" spans="1:24" ht="26.1" customHeight="1" x14ac:dyDescent="0.2">
      <c r="A177" s="14" t="s">
        <v>491</v>
      </c>
      <c r="B177" s="15" t="s">
        <v>492</v>
      </c>
      <c r="C177" s="14" t="s">
        <v>22</v>
      </c>
      <c r="D177" s="14" t="s">
        <v>493</v>
      </c>
      <c r="E177" s="16" t="s">
        <v>30</v>
      </c>
      <c r="F177" s="15">
        <v>1</v>
      </c>
      <c r="G177" s="17">
        <v>116.16</v>
      </c>
      <c r="H177" s="17">
        <v>116.16</v>
      </c>
      <c r="J177" s="14" t="s">
        <v>491</v>
      </c>
      <c r="K177" s="15" t="s">
        <v>492</v>
      </c>
      <c r="L177" s="14" t="s">
        <v>22</v>
      </c>
      <c r="M177" s="14" t="s">
        <v>493</v>
      </c>
      <c r="N177" s="16" t="s">
        <v>30</v>
      </c>
      <c r="O177" s="15">
        <v>1</v>
      </c>
      <c r="P177" s="17"/>
      <c r="Q177" s="17">
        <f t="shared" si="53"/>
        <v>0</v>
      </c>
      <c r="S177" s="3" t="b">
        <f t="shared" si="47"/>
        <v>1</v>
      </c>
      <c r="T177" s="3" t="b">
        <f t="shared" si="48"/>
        <v>1</v>
      </c>
      <c r="U177" s="3" t="str">
        <f t="shared" si="49"/>
        <v>OK</v>
      </c>
      <c r="V177" s="3" t="str">
        <f t="shared" si="50"/>
        <v>OK</v>
      </c>
      <c r="W177" s="3" t="str">
        <f t="shared" si="52"/>
        <v>OK</v>
      </c>
      <c r="X177" s="3">
        <f t="shared" si="51"/>
        <v>0</v>
      </c>
    </row>
    <row r="178" spans="1:24" ht="26.1" customHeight="1" x14ac:dyDescent="0.2">
      <c r="A178" s="14" t="s">
        <v>494</v>
      </c>
      <c r="B178" s="15" t="s">
        <v>495</v>
      </c>
      <c r="C178" s="14" t="s">
        <v>44</v>
      </c>
      <c r="D178" s="14" t="s">
        <v>496</v>
      </c>
      <c r="E178" s="16" t="s">
        <v>30</v>
      </c>
      <c r="F178" s="15">
        <v>30</v>
      </c>
      <c r="G178" s="17">
        <v>69.97</v>
      </c>
      <c r="H178" s="17">
        <v>2099.1</v>
      </c>
      <c r="J178" s="14" t="s">
        <v>494</v>
      </c>
      <c r="K178" s="15" t="s">
        <v>495</v>
      </c>
      <c r="L178" s="14" t="s">
        <v>44</v>
      </c>
      <c r="M178" s="14" t="s">
        <v>496</v>
      </c>
      <c r="N178" s="16" t="s">
        <v>30</v>
      </c>
      <c r="O178" s="15">
        <v>30</v>
      </c>
      <c r="P178" s="17"/>
      <c r="Q178" s="17">
        <f t="shared" si="53"/>
        <v>0</v>
      </c>
      <c r="S178" s="3" t="b">
        <f t="shared" si="47"/>
        <v>1</v>
      </c>
      <c r="T178" s="3" t="b">
        <f t="shared" si="48"/>
        <v>1</v>
      </c>
      <c r="U178" s="3" t="str">
        <f t="shared" si="49"/>
        <v>OK</v>
      </c>
      <c r="V178" s="3" t="str">
        <f t="shared" si="50"/>
        <v>OK</v>
      </c>
      <c r="W178" s="3" t="str">
        <f t="shared" si="52"/>
        <v>OK</v>
      </c>
      <c r="X178" s="3">
        <f t="shared" si="51"/>
        <v>0</v>
      </c>
    </row>
    <row r="179" spans="1:24" ht="24" customHeight="1" x14ac:dyDescent="0.2">
      <c r="A179" s="11" t="s">
        <v>497</v>
      </c>
      <c r="B179" s="11"/>
      <c r="C179" s="11"/>
      <c r="D179" s="11" t="s">
        <v>498</v>
      </c>
      <c r="E179" s="11"/>
      <c r="F179" s="12"/>
      <c r="G179" s="11"/>
      <c r="H179" s="13">
        <v>1526.84</v>
      </c>
      <c r="J179" s="11" t="s">
        <v>497</v>
      </c>
      <c r="K179" s="11"/>
      <c r="L179" s="11"/>
      <c r="M179" s="11" t="s">
        <v>498</v>
      </c>
      <c r="N179" s="11"/>
      <c r="O179" s="12"/>
      <c r="P179" s="11"/>
      <c r="Q179" s="13">
        <f>SUM(Q180)</f>
        <v>0</v>
      </c>
      <c r="S179" s="2"/>
      <c r="T179" s="2"/>
      <c r="U179" s="2"/>
      <c r="V179" s="2"/>
      <c r="W179" s="2"/>
      <c r="X179" s="2"/>
    </row>
    <row r="180" spans="1:24" ht="39" customHeight="1" x14ac:dyDescent="0.2">
      <c r="A180" s="14" t="s">
        <v>499</v>
      </c>
      <c r="B180" s="15" t="s">
        <v>500</v>
      </c>
      <c r="C180" s="14" t="s">
        <v>22</v>
      </c>
      <c r="D180" s="14" t="s">
        <v>501</v>
      </c>
      <c r="E180" s="16" t="s">
        <v>502</v>
      </c>
      <c r="F180" s="15">
        <v>1</v>
      </c>
      <c r="G180" s="17">
        <v>1526.84</v>
      </c>
      <c r="H180" s="17">
        <v>1526.84</v>
      </c>
      <c r="J180" s="14" t="s">
        <v>499</v>
      </c>
      <c r="K180" s="15" t="s">
        <v>500</v>
      </c>
      <c r="L180" s="14" t="s">
        <v>22</v>
      </c>
      <c r="M180" s="14" t="s">
        <v>501</v>
      </c>
      <c r="N180" s="16" t="s">
        <v>502</v>
      </c>
      <c r="O180" s="15">
        <v>1</v>
      </c>
      <c r="P180" s="17"/>
      <c r="Q180" s="17">
        <f>ROUND(O180*P180,2)</f>
        <v>0</v>
      </c>
      <c r="S180" s="3" t="b">
        <f t="shared" si="47"/>
        <v>1</v>
      </c>
      <c r="T180" s="3" t="b">
        <f t="shared" si="48"/>
        <v>1</v>
      </c>
      <c r="U180" s="3" t="str">
        <f t="shared" si="49"/>
        <v>OK</v>
      </c>
      <c r="V180" s="3" t="str">
        <f t="shared" si="50"/>
        <v>OK</v>
      </c>
      <c r="W180" s="3" t="str">
        <f t="shared" si="52"/>
        <v>OK</v>
      </c>
      <c r="X180" s="3">
        <f t="shared" si="51"/>
        <v>0</v>
      </c>
    </row>
    <row r="181" spans="1:24" ht="24" customHeight="1" x14ac:dyDescent="0.2">
      <c r="A181" s="11" t="s">
        <v>503</v>
      </c>
      <c r="B181" s="11"/>
      <c r="C181" s="11"/>
      <c r="D181" s="11" t="s">
        <v>504</v>
      </c>
      <c r="E181" s="11"/>
      <c r="F181" s="12"/>
      <c r="G181" s="11"/>
      <c r="H181" s="13">
        <v>482659.06</v>
      </c>
      <c r="J181" s="11" t="s">
        <v>503</v>
      </c>
      <c r="K181" s="11"/>
      <c r="L181" s="11"/>
      <c r="M181" s="11" t="s">
        <v>504</v>
      </c>
      <c r="N181" s="11"/>
      <c r="O181" s="12"/>
      <c r="P181" s="11"/>
      <c r="Q181" s="13">
        <f>Q182+Q185+Q205+Q207+Q211+Q214</f>
        <v>0</v>
      </c>
      <c r="S181" s="2"/>
      <c r="T181" s="2"/>
      <c r="U181" s="2"/>
      <c r="V181" s="2"/>
      <c r="W181" s="2"/>
      <c r="X181" s="2"/>
    </row>
    <row r="182" spans="1:24" ht="24" customHeight="1" x14ac:dyDescent="0.2">
      <c r="A182" s="11" t="s">
        <v>505</v>
      </c>
      <c r="B182" s="11"/>
      <c r="C182" s="11"/>
      <c r="D182" s="11" t="s">
        <v>506</v>
      </c>
      <c r="E182" s="11"/>
      <c r="F182" s="12"/>
      <c r="G182" s="11"/>
      <c r="H182" s="13">
        <v>1640.48</v>
      </c>
      <c r="J182" s="11" t="s">
        <v>505</v>
      </c>
      <c r="K182" s="11"/>
      <c r="L182" s="11"/>
      <c r="M182" s="11" t="s">
        <v>506</v>
      </c>
      <c r="N182" s="11"/>
      <c r="O182" s="12"/>
      <c r="P182" s="11"/>
      <c r="Q182" s="13">
        <f>SUM(Q183:Q184)</f>
        <v>0</v>
      </c>
      <c r="S182" s="2"/>
      <c r="T182" s="2"/>
      <c r="U182" s="2"/>
      <c r="V182" s="2"/>
      <c r="W182" s="2"/>
      <c r="X182" s="2"/>
    </row>
    <row r="183" spans="1:24" ht="26.1" customHeight="1" x14ac:dyDescent="0.2">
      <c r="A183" s="14" t="s">
        <v>507</v>
      </c>
      <c r="B183" s="15" t="s">
        <v>423</v>
      </c>
      <c r="C183" s="14" t="s">
        <v>37</v>
      </c>
      <c r="D183" s="14" t="s">
        <v>424</v>
      </c>
      <c r="E183" s="16" t="s">
        <v>30</v>
      </c>
      <c r="F183" s="15">
        <v>25</v>
      </c>
      <c r="G183" s="17">
        <v>63.72</v>
      </c>
      <c r="H183" s="17">
        <v>1593</v>
      </c>
      <c r="J183" s="14" t="s">
        <v>507</v>
      </c>
      <c r="K183" s="15" t="s">
        <v>423</v>
      </c>
      <c r="L183" s="14" t="s">
        <v>37</v>
      </c>
      <c r="M183" s="14" t="s">
        <v>424</v>
      </c>
      <c r="N183" s="16" t="s">
        <v>30</v>
      </c>
      <c r="O183" s="15">
        <v>25</v>
      </c>
      <c r="P183" s="17"/>
      <c r="Q183" s="17">
        <f t="shared" ref="Q183:Q184" si="54">ROUND(O183*P183,2)</f>
        <v>0</v>
      </c>
      <c r="S183" s="3" t="b">
        <f t="shared" si="47"/>
        <v>1</v>
      </c>
      <c r="T183" s="3" t="b">
        <f t="shared" si="48"/>
        <v>1</v>
      </c>
      <c r="U183" s="3" t="str">
        <f t="shared" si="49"/>
        <v>OK</v>
      </c>
      <c r="V183" s="3" t="str">
        <f t="shared" si="50"/>
        <v>OK</v>
      </c>
      <c r="W183" s="3" t="str">
        <f t="shared" si="52"/>
        <v>OK</v>
      </c>
      <c r="X183" s="3">
        <f t="shared" si="51"/>
        <v>0</v>
      </c>
    </row>
    <row r="184" spans="1:24" ht="51.95" customHeight="1" x14ac:dyDescent="0.2">
      <c r="A184" s="14" t="s">
        <v>508</v>
      </c>
      <c r="B184" s="15" t="s">
        <v>509</v>
      </c>
      <c r="C184" s="14" t="s">
        <v>37</v>
      </c>
      <c r="D184" s="14" t="s">
        <v>510</v>
      </c>
      <c r="E184" s="16" t="s">
        <v>30</v>
      </c>
      <c r="F184" s="15">
        <v>1</v>
      </c>
      <c r="G184" s="17">
        <v>47.48</v>
      </c>
      <c r="H184" s="17">
        <v>47.48</v>
      </c>
      <c r="J184" s="14" t="s">
        <v>508</v>
      </c>
      <c r="K184" s="15" t="s">
        <v>509</v>
      </c>
      <c r="L184" s="14" t="s">
        <v>37</v>
      </c>
      <c r="M184" s="14" t="s">
        <v>510</v>
      </c>
      <c r="N184" s="16" t="s">
        <v>30</v>
      </c>
      <c r="O184" s="15">
        <v>1</v>
      </c>
      <c r="P184" s="17"/>
      <c r="Q184" s="17">
        <f t="shared" si="54"/>
        <v>0</v>
      </c>
      <c r="S184" s="3" t="b">
        <f t="shared" si="47"/>
        <v>1</v>
      </c>
      <c r="T184" s="3" t="b">
        <f t="shared" si="48"/>
        <v>1</v>
      </c>
      <c r="U184" s="3" t="str">
        <f t="shared" si="49"/>
        <v>OK</v>
      </c>
      <c r="V184" s="3" t="str">
        <f t="shared" si="50"/>
        <v>OK</v>
      </c>
      <c r="W184" s="3" t="str">
        <f t="shared" si="52"/>
        <v>OK</v>
      </c>
      <c r="X184" s="3">
        <f t="shared" si="51"/>
        <v>0</v>
      </c>
    </row>
    <row r="185" spans="1:24" ht="24" customHeight="1" x14ac:dyDescent="0.2">
      <c r="A185" s="11" t="s">
        <v>511</v>
      </c>
      <c r="B185" s="11"/>
      <c r="C185" s="11"/>
      <c r="D185" s="11" t="s">
        <v>512</v>
      </c>
      <c r="E185" s="11"/>
      <c r="F185" s="12"/>
      <c r="G185" s="11"/>
      <c r="H185" s="13">
        <v>232089.07</v>
      </c>
      <c r="J185" s="11" t="s">
        <v>511</v>
      </c>
      <c r="K185" s="11"/>
      <c r="L185" s="11"/>
      <c r="M185" s="11" t="s">
        <v>512</v>
      </c>
      <c r="N185" s="11"/>
      <c r="O185" s="12"/>
      <c r="P185" s="11"/>
      <c r="Q185" s="13">
        <f>SUM(Q186:Q204)</f>
        <v>0</v>
      </c>
      <c r="S185" s="2"/>
      <c r="T185" s="2"/>
      <c r="U185" s="2"/>
      <c r="V185" s="2"/>
      <c r="W185" s="2"/>
      <c r="X185" s="2"/>
    </row>
    <row r="186" spans="1:24" ht="24" customHeight="1" x14ac:dyDescent="0.2">
      <c r="A186" s="14" t="s">
        <v>513</v>
      </c>
      <c r="B186" s="15" t="s">
        <v>514</v>
      </c>
      <c r="C186" s="14" t="s">
        <v>44</v>
      </c>
      <c r="D186" s="14" t="s">
        <v>515</v>
      </c>
      <c r="E186" s="16" t="s">
        <v>46</v>
      </c>
      <c r="F186" s="15">
        <v>241</v>
      </c>
      <c r="G186" s="17">
        <v>7.62</v>
      </c>
      <c r="H186" s="17">
        <v>1836.42</v>
      </c>
      <c r="J186" s="14" t="s">
        <v>513</v>
      </c>
      <c r="K186" s="15" t="s">
        <v>514</v>
      </c>
      <c r="L186" s="14" t="s">
        <v>44</v>
      </c>
      <c r="M186" s="14" t="s">
        <v>515</v>
      </c>
      <c r="N186" s="16" t="s">
        <v>46</v>
      </c>
      <c r="O186" s="15">
        <v>241</v>
      </c>
      <c r="P186" s="17"/>
      <c r="Q186" s="17">
        <f t="shared" ref="Q186:Q204" si="55">ROUND(O186*P186,2)</f>
        <v>0</v>
      </c>
      <c r="S186" s="3" t="b">
        <f t="shared" si="47"/>
        <v>1</v>
      </c>
      <c r="T186" s="3" t="b">
        <f t="shared" si="48"/>
        <v>1</v>
      </c>
      <c r="U186" s="3" t="str">
        <f t="shared" si="49"/>
        <v>OK</v>
      </c>
      <c r="V186" s="3" t="str">
        <f t="shared" si="50"/>
        <v>OK</v>
      </c>
      <c r="W186" s="3" t="str">
        <f t="shared" si="52"/>
        <v>OK</v>
      </c>
      <c r="X186" s="3">
        <f t="shared" si="51"/>
        <v>0</v>
      </c>
    </row>
    <row r="187" spans="1:24" ht="39" customHeight="1" x14ac:dyDescent="0.2">
      <c r="A187" s="14" t="s">
        <v>516</v>
      </c>
      <c r="B187" s="15" t="s">
        <v>517</v>
      </c>
      <c r="C187" s="14" t="s">
        <v>22</v>
      </c>
      <c r="D187" s="14" t="s">
        <v>518</v>
      </c>
      <c r="E187" s="16" t="s">
        <v>46</v>
      </c>
      <c r="F187" s="15">
        <v>3</v>
      </c>
      <c r="G187" s="17">
        <v>82.83</v>
      </c>
      <c r="H187" s="17">
        <v>248.49</v>
      </c>
      <c r="J187" s="14" t="s">
        <v>516</v>
      </c>
      <c r="K187" s="15" t="s">
        <v>517</v>
      </c>
      <c r="L187" s="14" t="s">
        <v>22</v>
      </c>
      <c r="M187" s="14" t="s">
        <v>518</v>
      </c>
      <c r="N187" s="16" t="s">
        <v>46</v>
      </c>
      <c r="O187" s="15">
        <v>3</v>
      </c>
      <c r="P187" s="17"/>
      <c r="Q187" s="17">
        <f t="shared" si="55"/>
        <v>0</v>
      </c>
      <c r="S187" s="3" t="b">
        <f t="shared" si="47"/>
        <v>1</v>
      </c>
      <c r="T187" s="3" t="b">
        <f t="shared" si="48"/>
        <v>1</v>
      </c>
      <c r="U187" s="3" t="str">
        <f t="shared" si="49"/>
        <v>OK</v>
      </c>
      <c r="V187" s="3" t="str">
        <f t="shared" si="50"/>
        <v>OK</v>
      </c>
      <c r="W187" s="3" t="str">
        <f t="shared" si="52"/>
        <v>OK</v>
      </c>
      <c r="X187" s="3">
        <f t="shared" si="51"/>
        <v>0</v>
      </c>
    </row>
    <row r="188" spans="1:24" ht="51.95" customHeight="1" x14ac:dyDescent="0.2">
      <c r="A188" s="14" t="s">
        <v>519</v>
      </c>
      <c r="B188" s="15" t="s">
        <v>520</v>
      </c>
      <c r="C188" s="14" t="s">
        <v>22</v>
      </c>
      <c r="D188" s="14" t="s">
        <v>521</v>
      </c>
      <c r="E188" s="16" t="s">
        <v>46</v>
      </c>
      <c r="F188" s="15">
        <v>151</v>
      </c>
      <c r="G188" s="17">
        <v>192.29</v>
      </c>
      <c r="H188" s="17">
        <v>29035.79</v>
      </c>
      <c r="J188" s="14" t="s">
        <v>519</v>
      </c>
      <c r="K188" s="15" t="s">
        <v>520</v>
      </c>
      <c r="L188" s="14" t="s">
        <v>22</v>
      </c>
      <c r="M188" s="14" t="s">
        <v>521</v>
      </c>
      <c r="N188" s="16" t="s">
        <v>46</v>
      </c>
      <c r="O188" s="15">
        <v>151</v>
      </c>
      <c r="P188" s="17"/>
      <c r="Q188" s="17">
        <f t="shared" si="55"/>
        <v>0</v>
      </c>
      <c r="S188" s="3" t="b">
        <f t="shared" si="47"/>
        <v>1</v>
      </c>
      <c r="T188" s="3" t="b">
        <f t="shared" si="48"/>
        <v>1</v>
      </c>
      <c r="U188" s="3" t="str">
        <f t="shared" si="49"/>
        <v>OK</v>
      </c>
      <c r="V188" s="3" t="str">
        <f t="shared" si="50"/>
        <v>OK</v>
      </c>
      <c r="W188" s="3" t="str">
        <f t="shared" si="52"/>
        <v>OK</v>
      </c>
      <c r="X188" s="3">
        <f t="shared" si="51"/>
        <v>0</v>
      </c>
    </row>
    <row r="189" spans="1:24" ht="51.95" customHeight="1" x14ac:dyDescent="0.2">
      <c r="A189" s="14" t="s">
        <v>522</v>
      </c>
      <c r="B189" s="15" t="s">
        <v>523</v>
      </c>
      <c r="C189" s="14" t="s">
        <v>22</v>
      </c>
      <c r="D189" s="14" t="s">
        <v>524</v>
      </c>
      <c r="E189" s="16" t="s">
        <v>46</v>
      </c>
      <c r="F189" s="15">
        <v>110</v>
      </c>
      <c r="G189" s="17">
        <v>324.69</v>
      </c>
      <c r="H189" s="17">
        <v>35715.9</v>
      </c>
      <c r="J189" s="14" t="s">
        <v>522</v>
      </c>
      <c r="K189" s="15" t="s">
        <v>523</v>
      </c>
      <c r="L189" s="14" t="s">
        <v>22</v>
      </c>
      <c r="M189" s="14" t="s">
        <v>524</v>
      </c>
      <c r="N189" s="16" t="s">
        <v>46</v>
      </c>
      <c r="O189" s="15">
        <v>110</v>
      </c>
      <c r="P189" s="17"/>
      <c r="Q189" s="17">
        <f t="shared" si="55"/>
        <v>0</v>
      </c>
      <c r="S189" s="3" t="b">
        <f t="shared" si="47"/>
        <v>1</v>
      </c>
      <c r="T189" s="3" t="b">
        <f t="shared" si="48"/>
        <v>1</v>
      </c>
      <c r="U189" s="3" t="str">
        <f t="shared" si="49"/>
        <v>OK</v>
      </c>
      <c r="V189" s="3" t="str">
        <f t="shared" si="50"/>
        <v>OK</v>
      </c>
      <c r="W189" s="3" t="str">
        <f t="shared" si="52"/>
        <v>OK</v>
      </c>
      <c r="X189" s="3">
        <f t="shared" si="51"/>
        <v>0</v>
      </c>
    </row>
    <row r="190" spans="1:24" ht="26.1" customHeight="1" x14ac:dyDescent="0.2">
      <c r="A190" s="14" t="s">
        <v>525</v>
      </c>
      <c r="B190" s="15" t="s">
        <v>526</v>
      </c>
      <c r="C190" s="14" t="s">
        <v>37</v>
      </c>
      <c r="D190" s="14" t="s">
        <v>527</v>
      </c>
      <c r="E190" s="16" t="s">
        <v>30</v>
      </c>
      <c r="F190" s="15">
        <v>1</v>
      </c>
      <c r="G190" s="17">
        <v>900.01</v>
      </c>
      <c r="H190" s="17">
        <v>900.01</v>
      </c>
      <c r="J190" s="14" t="s">
        <v>525</v>
      </c>
      <c r="K190" s="15" t="s">
        <v>526</v>
      </c>
      <c r="L190" s="14" t="s">
        <v>37</v>
      </c>
      <c r="M190" s="14" t="s">
        <v>527</v>
      </c>
      <c r="N190" s="16" t="s">
        <v>30</v>
      </c>
      <c r="O190" s="15">
        <v>1</v>
      </c>
      <c r="P190" s="17"/>
      <c r="Q190" s="17">
        <f t="shared" si="55"/>
        <v>0</v>
      </c>
      <c r="S190" s="3" t="b">
        <f t="shared" si="47"/>
        <v>1</v>
      </c>
      <c r="T190" s="3" t="b">
        <f t="shared" si="48"/>
        <v>1</v>
      </c>
      <c r="U190" s="3" t="str">
        <f t="shared" si="49"/>
        <v>OK</v>
      </c>
      <c r="V190" s="3" t="str">
        <f t="shared" si="50"/>
        <v>OK</v>
      </c>
      <c r="W190" s="3" t="str">
        <f t="shared" si="52"/>
        <v>OK</v>
      </c>
      <c r="X190" s="3">
        <f t="shared" si="51"/>
        <v>0</v>
      </c>
    </row>
    <row r="191" spans="1:24" ht="26.1" customHeight="1" x14ac:dyDescent="0.2">
      <c r="A191" s="14" t="s">
        <v>528</v>
      </c>
      <c r="B191" s="15" t="s">
        <v>529</v>
      </c>
      <c r="C191" s="14" t="s">
        <v>37</v>
      </c>
      <c r="D191" s="14" t="s">
        <v>530</v>
      </c>
      <c r="E191" s="16" t="s">
        <v>30</v>
      </c>
      <c r="F191" s="15">
        <v>6</v>
      </c>
      <c r="G191" s="17">
        <v>1162.3599999999999</v>
      </c>
      <c r="H191" s="17">
        <v>6974.16</v>
      </c>
      <c r="J191" s="14" t="s">
        <v>528</v>
      </c>
      <c r="K191" s="15" t="s">
        <v>529</v>
      </c>
      <c r="L191" s="14" t="s">
        <v>37</v>
      </c>
      <c r="M191" s="14" t="s">
        <v>530</v>
      </c>
      <c r="N191" s="16" t="s">
        <v>30</v>
      </c>
      <c r="O191" s="15">
        <v>6</v>
      </c>
      <c r="P191" s="17"/>
      <c r="Q191" s="17">
        <f t="shared" si="55"/>
        <v>0</v>
      </c>
      <c r="S191" s="3" t="b">
        <f t="shared" si="47"/>
        <v>1</v>
      </c>
      <c r="T191" s="3" t="b">
        <f t="shared" si="48"/>
        <v>1</v>
      </c>
      <c r="U191" s="3" t="str">
        <f t="shared" si="49"/>
        <v>OK</v>
      </c>
      <c r="V191" s="3" t="str">
        <f t="shared" si="50"/>
        <v>OK</v>
      </c>
      <c r="W191" s="3" t="str">
        <f t="shared" si="52"/>
        <v>OK</v>
      </c>
      <c r="X191" s="3">
        <f t="shared" si="51"/>
        <v>0</v>
      </c>
    </row>
    <row r="192" spans="1:24" ht="26.1" customHeight="1" x14ac:dyDescent="0.2">
      <c r="A192" s="14" t="s">
        <v>531</v>
      </c>
      <c r="B192" s="15" t="s">
        <v>532</v>
      </c>
      <c r="C192" s="14" t="s">
        <v>37</v>
      </c>
      <c r="D192" s="14" t="s">
        <v>533</v>
      </c>
      <c r="E192" s="16" t="s">
        <v>30</v>
      </c>
      <c r="F192" s="15">
        <v>4</v>
      </c>
      <c r="G192" s="17">
        <v>810.54</v>
      </c>
      <c r="H192" s="17">
        <v>3242.16</v>
      </c>
      <c r="J192" s="14" t="s">
        <v>531</v>
      </c>
      <c r="K192" s="15" t="s">
        <v>532</v>
      </c>
      <c r="L192" s="14" t="s">
        <v>37</v>
      </c>
      <c r="M192" s="14" t="s">
        <v>533</v>
      </c>
      <c r="N192" s="16" t="s">
        <v>30</v>
      </c>
      <c r="O192" s="15">
        <v>4</v>
      </c>
      <c r="P192" s="17"/>
      <c r="Q192" s="17">
        <f t="shared" si="55"/>
        <v>0</v>
      </c>
      <c r="S192" s="3" t="b">
        <f t="shared" si="47"/>
        <v>1</v>
      </c>
      <c r="T192" s="3" t="b">
        <f t="shared" si="48"/>
        <v>1</v>
      </c>
      <c r="U192" s="3" t="str">
        <f t="shared" si="49"/>
        <v>OK</v>
      </c>
      <c r="V192" s="3" t="str">
        <f t="shared" si="50"/>
        <v>OK</v>
      </c>
      <c r="W192" s="3" t="str">
        <f t="shared" si="52"/>
        <v>OK</v>
      </c>
      <c r="X192" s="3">
        <f t="shared" si="51"/>
        <v>0</v>
      </c>
    </row>
    <row r="193" spans="1:24" ht="26.1" customHeight="1" x14ac:dyDescent="0.2">
      <c r="A193" s="14" t="s">
        <v>534</v>
      </c>
      <c r="B193" s="15" t="s">
        <v>535</v>
      </c>
      <c r="C193" s="14" t="s">
        <v>37</v>
      </c>
      <c r="D193" s="14" t="s">
        <v>536</v>
      </c>
      <c r="E193" s="16" t="s">
        <v>30</v>
      </c>
      <c r="F193" s="15">
        <v>2</v>
      </c>
      <c r="G193" s="17">
        <v>121.19</v>
      </c>
      <c r="H193" s="17">
        <v>242.38</v>
      </c>
      <c r="J193" s="14" t="s">
        <v>534</v>
      </c>
      <c r="K193" s="15" t="s">
        <v>535</v>
      </c>
      <c r="L193" s="14" t="s">
        <v>37</v>
      </c>
      <c r="M193" s="14" t="s">
        <v>536</v>
      </c>
      <c r="N193" s="16" t="s">
        <v>30</v>
      </c>
      <c r="O193" s="15">
        <v>2</v>
      </c>
      <c r="P193" s="17"/>
      <c r="Q193" s="17">
        <f t="shared" si="55"/>
        <v>0</v>
      </c>
      <c r="S193" s="3" t="b">
        <f t="shared" si="47"/>
        <v>1</v>
      </c>
      <c r="T193" s="3" t="b">
        <f t="shared" si="48"/>
        <v>1</v>
      </c>
      <c r="U193" s="3" t="str">
        <f t="shared" si="49"/>
        <v>OK</v>
      </c>
      <c r="V193" s="3" t="str">
        <f t="shared" si="50"/>
        <v>OK</v>
      </c>
      <c r="W193" s="3" t="str">
        <f t="shared" si="52"/>
        <v>OK</v>
      </c>
      <c r="X193" s="3">
        <f t="shared" si="51"/>
        <v>0</v>
      </c>
    </row>
    <row r="194" spans="1:24" ht="26.1" customHeight="1" x14ac:dyDescent="0.2">
      <c r="A194" s="14" t="s">
        <v>537</v>
      </c>
      <c r="B194" s="15" t="s">
        <v>538</v>
      </c>
      <c r="C194" s="14" t="s">
        <v>37</v>
      </c>
      <c r="D194" s="14" t="s">
        <v>539</v>
      </c>
      <c r="E194" s="16" t="s">
        <v>30</v>
      </c>
      <c r="F194" s="15">
        <v>2</v>
      </c>
      <c r="G194" s="17">
        <v>79.930000000000007</v>
      </c>
      <c r="H194" s="17">
        <v>159.86000000000001</v>
      </c>
      <c r="J194" s="14" t="s">
        <v>537</v>
      </c>
      <c r="K194" s="15" t="s">
        <v>538</v>
      </c>
      <c r="L194" s="14" t="s">
        <v>37</v>
      </c>
      <c r="M194" s="14" t="s">
        <v>539</v>
      </c>
      <c r="N194" s="16" t="s">
        <v>30</v>
      </c>
      <c r="O194" s="15">
        <v>2</v>
      </c>
      <c r="P194" s="17"/>
      <c r="Q194" s="17">
        <f t="shared" si="55"/>
        <v>0</v>
      </c>
      <c r="S194" s="3" t="b">
        <f t="shared" si="47"/>
        <v>1</v>
      </c>
      <c r="T194" s="3" t="b">
        <f t="shared" si="48"/>
        <v>1</v>
      </c>
      <c r="U194" s="3" t="str">
        <f t="shared" si="49"/>
        <v>OK</v>
      </c>
      <c r="V194" s="3" t="str">
        <f t="shared" si="50"/>
        <v>OK</v>
      </c>
      <c r="W194" s="3" t="str">
        <f t="shared" si="52"/>
        <v>OK</v>
      </c>
      <c r="X194" s="3">
        <f t="shared" si="51"/>
        <v>0</v>
      </c>
    </row>
    <row r="195" spans="1:24" ht="26.1" customHeight="1" x14ac:dyDescent="0.2">
      <c r="A195" s="14" t="s">
        <v>540</v>
      </c>
      <c r="B195" s="15" t="s">
        <v>541</v>
      </c>
      <c r="C195" s="14" t="s">
        <v>37</v>
      </c>
      <c r="D195" s="14" t="s">
        <v>542</v>
      </c>
      <c r="E195" s="16" t="s">
        <v>30</v>
      </c>
      <c r="F195" s="15">
        <v>6</v>
      </c>
      <c r="G195" s="17">
        <v>1257.5999999999999</v>
      </c>
      <c r="H195" s="17">
        <v>7545.6</v>
      </c>
      <c r="J195" s="14" t="s">
        <v>540</v>
      </c>
      <c r="K195" s="15" t="s">
        <v>541</v>
      </c>
      <c r="L195" s="14" t="s">
        <v>37</v>
      </c>
      <c r="M195" s="14" t="s">
        <v>542</v>
      </c>
      <c r="N195" s="16" t="s">
        <v>30</v>
      </c>
      <c r="O195" s="15">
        <v>6</v>
      </c>
      <c r="P195" s="17"/>
      <c r="Q195" s="17">
        <f t="shared" si="55"/>
        <v>0</v>
      </c>
      <c r="S195" s="3" t="b">
        <f t="shared" si="47"/>
        <v>1</v>
      </c>
      <c r="T195" s="3" t="b">
        <f t="shared" si="48"/>
        <v>1</v>
      </c>
      <c r="U195" s="3" t="str">
        <f t="shared" si="49"/>
        <v>OK</v>
      </c>
      <c r="V195" s="3" t="str">
        <f t="shared" si="50"/>
        <v>OK</v>
      </c>
      <c r="W195" s="3" t="str">
        <f t="shared" si="52"/>
        <v>OK</v>
      </c>
      <c r="X195" s="3">
        <f t="shared" si="51"/>
        <v>0</v>
      </c>
    </row>
    <row r="196" spans="1:24" ht="26.1" customHeight="1" x14ac:dyDescent="0.2">
      <c r="A196" s="14" t="s">
        <v>543</v>
      </c>
      <c r="B196" s="15" t="s">
        <v>544</v>
      </c>
      <c r="C196" s="14" t="s">
        <v>37</v>
      </c>
      <c r="D196" s="14" t="s">
        <v>545</v>
      </c>
      <c r="E196" s="16" t="s">
        <v>30</v>
      </c>
      <c r="F196" s="15">
        <v>3</v>
      </c>
      <c r="G196" s="17">
        <v>67.739999999999995</v>
      </c>
      <c r="H196" s="17">
        <v>203.22</v>
      </c>
      <c r="J196" s="14" t="s">
        <v>543</v>
      </c>
      <c r="K196" s="15" t="s">
        <v>544</v>
      </c>
      <c r="L196" s="14" t="s">
        <v>37</v>
      </c>
      <c r="M196" s="14" t="s">
        <v>545</v>
      </c>
      <c r="N196" s="16" t="s">
        <v>30</v>
      </c>
      <c r="O196" s="15">
        <v>3</v>
      </c>
      <c r="P196" s="17"/>
      <c r="Q196" s="17">
        <f t="shared" si="55"/>
        <v>0</v>
      </c>
      <c r="S196" s="3" t="b">
        <f t="shared" si="47"/>
        <v>1</v>
      </c>
      <c r="T196" s="3" t="b">
        <f t="shared" si="48"/>
        <v>1</v>
      </c>
      <c r="U196" s="3" t="str">
        <f t="shared" si="49"/>
        <v>OK</v>
      </c>
      <c r="V196" s="3" t="str">
        <f t="shared" si="50"/>
        <v>OK</v>
      </c>
      <c r="W196" s="3" t="str">
        <f t="shared" si="52"/>
        <v>OK</v>
      </c>
      <c r="X196" s="3">
        <f t="shared" si="51"/>
        <v>0</v>
      </c>
    </row>
    <row r="197" spans="1:24" ht="26.1" customHeight="1" x14ac:dyDescent="0.2">
      <c r="A197" s="14" t="s">
        <v>546</v>
      </c>
      <c r="B197" s="15" t="s">
        <v>547</v>
      </c>
      <c r="C197" s="14" t="s">
        <v>22</v>
      </c>
      <c r="D197" s="14" t="s">
        <v>548</v>
      </c>
      <c r="E197" s="16" t="s">
        <v>30</v>
      </c>
      <c r="F197" s="15">
        <v>2</v>
      </c>
      <c r="G197" s="17">
        <v>18255.98</v>
      </c>
      <c r="H197" s="17">
        <v>36511.96</v>
      </c>
      <c r="J197" s="14" t="s">
        <v>546</v>
      </c>
      <c r="K197" s="15" t="s">
        <v>547</v>
      </c>
      <c r="L197" s="14" t="s">
        <v>22</v>
      </c>
      <c r="M197" s="14" t="s">
        <v>548</v>
      </c>
      <c r="N197" s="16" t="s">
        <v>30</v>
      </c>
      <c r="O197" s="15">
        <v>2</v>
      </c>
      <c r="P197" s="17"/>
      <c r="Q197" s="17">
        <f t="shared" si="55"/>
        <v>0</v>
      </c>
      <c r="S197" s="3" t="b">
        <f t="shared" si="47"/>
        <v>1</v>
      </c>
      <c r="T197" s="3" t="b">
        <f t="shared" si="48"/>
        <v>1</v>
      </c>
      <c r="U197" s="3" t="str">
        <f t="shared" si="49"/>
        <v>OK</v>
      </c>
      <c r="V197" s="3" t="str">
        <f t="shared" si="50"/>
        <v>OK</v>
      </c>
      <c r="W197" s="3" t="str">
        <f t="shared" si="52"/>
        <v>OK</v>
      </c>
      <c r="X197" s="3">
        <f t="shared" si="51"/>
        <v>0</v>
      </c>
    </row>
    <row r="198" spans="1:24" ht="26.1" customHeight="1" x14ac:dyDescent="0.2">
      <c r="A198" s="14" t="s">
        <v>549</v>
      </c>
      <c r="B198" s="15" t="s">
        <v>550</v>
      </c>
      <c r="C198" s="14" t="s">
        <v>22</v>
      </c>
      <c r="D198" s="14" t="s">
        <v>551</v>
      </c>
      <c r="E198" s="16" t="s">
        <v>30</v>
      </c>
      <c r="F198" s="15">
        <v>1</v>
      </c>
      <c r="G198" s="17">
        <v>2560.1799999999998</v>
      </c>
      <c r="H198" s="17">
        <v>2560.1799999999998</v>
      </c>
      <c r="J198" s="14" t="s">
        <v>549</v>
      </c>
      <c r="K198" s="15" t="s">
        <v>550</v>
      </c>
      <c r="L198" s="14" t="s">
        <v>22</v>
      </c>
      <c r="M198" s="14" t="s">
        <v>551</v>
      </c>
      <c r="N198" s="16" t="s">
        <v>30</v>
      </c>
      <c r="O198" s="15">
        <v>1</v>
      </c>
      <c r="P198" s="17"/>
      <c r="Q198" s="17">
        <f t="shared" si="55"/>
        <v>0</v>
      </c>
      <c r="S198" s="3" t="b">
        <f t="shared" si="47"/>
        <v>1</v>
      </c>
      <c r="T198" s="3" t="b">
        <f t="shared" si="48"/>
        <v>1</v>
      </c>
      <c r="U198" s="3" t="str">
        <f t="shared" si="49"/>
        <v>OK</v>
      </c>
      <c r="V198" s="3" t="str">
        <f t="shared" si="50"/>
        <v>OK</v>
      </c>
      <c r="W198" s="3" t="str">
        <f t="shared" si="52"/>
        <v>OK</v>
      </c>
      <c r="X198" s="3">
        <f t="shared" si="51"/>
        <v>0</v>
      </c>
    </row>
    <row r="199" spans="1:24" ht="26.1" customHeight="1" x14ac:dyDescent="0.2">
      <c r="A199" s="14" t="s">
        <v>552</v>
      </c>
      <c r="B199" s="15" t="s">
        <v>553</v>
      </c>
      <c r="C199" s="14" t="s">
        <v>22</v>
      </c>
      <c r="D199" s="14" t="s">
        <v>554</v>
      </c>
      <c r="E199" s="16" t="s">
        <v>30</v>
      </c>
      <c r="F199" s="15">
        <v>2</v>
      </c>
      <c r="G199" s="17">
        <v>275.56</v>
      </c>
      <c r="H199" s="17">
        <v>551.12</v>
      </c>
      <c r="J199" s="14" t="s">
        <v>552</v>
      </c>
      <c r="K199" s="15" t="s">
        <v>553</v>
      </c>
      <c r="L199" s="14" t="s">
        <v>22</v>
      </c>
      <c r="M199" s="14" t="s">
        <v>554</v>
      </c>
      <c r="N199" s="16" t="s">
        <v>30</v>
      </c>
      <c r="O199" s="15">
        <v>2</v>
      </c>
      <c r="P199" s="17"/>
      <c r="Q199" s="17">
        <f t="shared" si="55"/>
        <v>0</v>
      </c>
      <c r="S199" s="3" t="b">
        <f t="shared" si="47"/>
        <v>1</v>
      </c>
      <c r="T199" s="3" t="b">
        <f t="shared" si="48"/>
        <v>1</v>
      </c>
      <c r="U199" s="3" t="str">
        <f t="shared" si="49"/>
        <v>OK</v>
      </c>
      <c r="V199" s="3" t="str">
        <f t="shared" si="50"/>
        <v>OK</v>
      </c>
      <c r="W199" s="3" t="str">
        <f t="shared" si="52"/>
        <v>OK</v>
      </c>
      <c r="X199" s="3">
        <f t="shared" si="51"/>
        <v>0</v>
      </c>
    </row>
    <row r="200" spans="1:24" ht="39" customHeight="1" x14ac:dyDescent="0.2">
      <c r="A200" s="14" t="s">
        <v>555</v>
      </c>
      <c r="B200" s="15" t="s">
        <v>556</v>
      </c>
      <c r="C200" s="14" t="s">
        <v>22</v>
      </c>
      <c r="D200" s="14" t="s">
        <v>557</v>
      </c>
      <c r="E200" s="16" t="s">
        <v>30</v>
      </c>
      <c r="F200" s="15">
        <v>1</v>
      </c>
      <c r="G200" s="17">
        <v>311.3</v>
      </c>
      <c r="H200" s="17">
        <v>311.3</v>
      </c>
      <c r="J200" s="14" t="s">
        <v>555</v>
      </c>
      <c r="K200" s="15" t="s">
        <v>556</v>
      </c>
      <c r="L200" s="14" t="s">
        <v>22</v>
      </c>
      <c r="M200" s="14" t="s">
        <v>557</v>
      </c>
      <c r="N200" s="16" t="s">
        <v>30</v>
      </c>
      <c r="O200" s="15">
        <v>1</v>
      </c>
      <c r="P200" s="17"/>
      <c r="Q200" s="17">
        <f t="shared" si="55"/>
        <v>0</v>
      </c>
      <c r="S200" s="3" t="b">
        <f t="shared" si="47"/>
        <v>1</v>
      </c>
      <c r="T200" s="3" t="b">
        <f t="shared" si="48"/>
        <v>1</v>
      </c>
      <c r="U200" s="3" t="str">
        <f t="shared" si="49"/>
        <v>OK</v>
      </c>
      <c r="V200" s="3" t="str">
        <f t="shared" si="50"/>
        <v>OK</v>
      </c>
      <c r="W200" s="3" t="str">
        <f t="shared" si="52"/>
        <v>OK</v>
      </c>
      <c r="X200" s="3">
        <f t="shared" si="51"/>
        <v>0</v>
      </c>
    </row>
    <row r="201" spans="1:24" ht="39" customHeight="1" x14ac:dyDescent="0.2">
      <c r="A201" s="14" t="s">
        <v>558</v>
      </c>
      <c r="B201" s="15" t="s">
        <v>559</v>
      </c>
      <c r="C201" s="14" t="s">
        <v>22</v>
      </c>
      <c r="D201" s="14" t="s">
        <v>560</v>
      </c>
      <c r="E201" s="16" t="s">
        <v>30</v>
      </c>
      <c r="F201" s="15">
        <v>1</v>
      </c>
      <c r="G201" s="17">
        <v>80189.22</v>
      </c>
      <c r="H201" s="17">
        <v>80189.22</v>
      </c>
      <c r="J201" s="14" t="s">
        <v>558</v>
      </c>
      <c r="K201" s="15" t="s">
        <v>559</v>
      </c>
      <c r="L201" s="14" t="s">
        <v>22</v>
      </c>
      <c r="M201" s="14" t="s">
        <v>560</v>
      </c>
      <c r="N201" s="16" t="s">
        <v>30</v>
      </c>
      <c r="O201" s="15">
        <v>1</v>
      </c>
      <c r="P201" s="17"/>
      <c r="Q201" s="17">
        <f t="shared" si="55"/>
        <v>0</v>
      </c>
      <c r="S201" s="3" t="b">
        <f t="shared" si="47"/>
        <v>1</v>
      </c>
      <c r="T201" s="3" t="b">
        <f t="shared" si="48"/>
        <v>1</v>
      </c>
      <c r="U201" s="3" t="str">
        <f t="shared" si="49"/>
        <v>OK</v>
      </c>
      <c r="V201" s="3" t="str">
        <f t="shared" si="50"/>
        <v>OK</v>
      </c>
      <c r="W201" s="3" t="str">
        <f t="shared" si="52"/>
        <v>OK</v>
      </c>
      <c r="X201" s="3">
        <f t="shared" si="51"/>
        <v>0</v>
      </c>
    </row>
    <row r="202" spans="1:24" ht="24" customHeight="1" x14ac:dyDescent="0.2">
      <c r="A202" s="14" t="s">
        <v>561</v>
      </c>
      <c r="B202" s="15" t="s">
        <v>562</v>
      </c>
      <c r="C202" s="14" t="s">
        <v>44</v>
      </c>
      <c r="D202" s="14" t="s">
        <v>563</v>
      </c>
      <c r="E202" s="16" t="s">
        <v>30</v>
      </c>
      <c r="F202" s="15">
        <v>1</v>
      </c>
      <c r="G202" s="17">
        <v>422.7</v>
      </c>
      <c r="H202" s="17">
        <v>422.7</v>
      </c>
      <c r="J202" s="14" t="s">
        <v>561</v>
      </c>
      <c r="K202" s="15" t="s">
        <v>562</v>
      </c>
      <c r="L202" s="14" t="s">
        <v>44</v>
      </c>
      <c r="M202" s="14" t="s">
        <v>563</v>
      </c>
      <c r="N202" s="16" t="s">
        <v>30</v>
      </c>
      <c r="O202" s="15">
        <v>1</v>
      </c>
      <c r="P202" s="17"/>
      <c r="Q202" s="17">
        <f t="shared" si="55"/>
        <v>0</v>
      </c>
      <c r="S202" s="3" t="b">
        <f t="shared" si="47"/>
        <v>1</v>
      </c>
      <c r="T202" s="3" t="b">
        <f t="shared" si="48"/>
        <v>1</v>
      </c>
      <c r="U202" s="3" t="str">
        <f t="shared" si="49"/>
        <v>OK</v>
      </c>
      <c r="V202" s="3" t="str">
        <f t="shared" si="50"/>
        <v>OK</v>
      </c>
      <c r="W202" s="3" t="str">
        <f t="shared" si="52"/>
        <v>OK</v>
      </c>
      <c r="X202" s="3">
        <f t="shared" si="51"/>
        <v>0</v>
      </c>
    </row>
    <row r="203" spans="1:24" ht="39" customHeight="1" x14ac:dyDescent="0.2">
      <c r="A203" s="14" t="s">
        <v>564</v>
      </c>
      <c r="B203" s="15" t="s">
        <v>565</v>
      </c>
      <c r="C203" s="14" t="s">
        <v>37</v>
      </c>
      <c r="D203" s="14" t="s">
        <v>566</v>
      </c>
      <c r="E203" s="16" t="s">
        <v>30</v>
      </c>
      <c r="F203" s="15">
        <v>1</v>
      </c>
      <c r="G203" s="17">
        <v>4555.57</v>
      </c>
      <c r="H203" s="17">
        <v>4555.57</v>
      </c>
      <c r="J203" s="14" t="s">
        <v>564</v>
      </c>
      <c r="K203" s="15" t="s">
        <v>565</v>
      </c>
      <c r="L203" s="14" t="s">
        <v>37</v>
      </c>
      <c r="M203" s="14" t="s">
        <v>566</v>
      </c>
      <c r="N203" s="16" t="s">
        <v>30</v>
      </c>
      <c r="O203" s="15">
        <v>1</v>
      </c>
      <c r="P203" s="17"/>
      <c r="Q203" s="17">
        <f t="shared" si="55"/>
        <v>0</v>
      </c>
      <c r="S203" s="3" t="b">
        <f t="shared" si="47"/>
        <v>1</v>
      </c>
      <c r="T203" s="3" t="b">
        <f t="shared" si="48"/>
        <v>1</v>
      </c>
      <c r="U203" s="3" t="str">
        <f t="shared" si="49"/>
        <v>OK</v>
      </c>
      <c r="V203" s="3" t="str">
        <f t="shared" si="50"/>
        <v>OK</v>
      </c>
      <c r="W203" s="3" t="str">
        <f t="shared" si="52"/>
        <v>OK</v>
      </c>
      <c r="X203" s="3">
        <f t="shared" si="51"/>
        <v>0</v>
      </c>
    </row>
    <row r="204" spans="1:24" ht="65.099999999999994" customHeight="1" x14ac:dyDescent="0.2">
      <c r="A204" s="14" t="s">
        <v>567</v>
      </c>
      <c r="B204" s="15" t="s">
        <v>568</v>
      </c>
      <c r="C204" s="14" t="s">
        <v>22</v>
      </c>
      <c r="D204" s="14" t="s">
        <v>569</v>
      </c>
      <c r="E204" s="16" t="s">
        <v>30</v>
      </c>
      <c r="F204" s="15">
        <v>7</v>
      </c>
      <c r="G204" s="17">
        <v>2983.29</v>
      </c>
      <c r="H204" s="17">
        <v>20883.03</v>
      </c>
      <c r="J204" s="14" t="s">
        <v>567</v>
      </c>
      <c r="K204" s="15" t="s">
        <v>568</v>
      </c>
      <c r="L204" s="14" t="s">
        <v>22</v>
      </c>
      <c r="M204" s="14" t="s">
        <v>569</v>
      </c>
      <c r="N204" s="16" t="s">
        <v>30</v>
      </c>
      <c r="O204" s="15">
        <v>7</v>
      </c>
      <c r="P204" s="17"/>
      <c r="Q204" s="17">
        <f t="shared" si="55"/>
        <v>0</v>
      </c>
      <c r="S204" s="3" t="b">
        <f t="shared" si="47"/>
        <v>1</v>
      </c>
      <c r="T204" s="3" t="b">
        <f t="shared" si="48"/>
        <v>1</v>
      </c>
      <c r="U204" s="3" t="str">
        <f t="shared" si="49"/>
        <v>OK</v>
      </c>
      <c r="V204" s="3" t="str">
        <f t="shared" si="50"/>
        <v>OK</v>
      </c>
      <c r="W204" s="3" t="str">
        <f t="shared" si="52"/>
        <v>OK</v>
      </c>
      <c r="X204" s="3">
        <f t="shared" si="51"/>
        <v>0</v>
      </c>
    </row>
    <row r="205" spans="1:24" ht="24" customHeight="1" x14ac:dyDescent="0.2">
      <c r="A205" s="11" t="s">
        <v>570</v>
      </c>
      <c r="B205" s="11"/>
      <c r="C205" s="11"/>
      <c r="D205" s="11" t="s">
        <v>571</v>
      </c>
      <c r="E205" s="11"/>
      <c r="F205" s="12"/>
      <c r="G205" s="11"/>
      <c r="H205" s="13">
        <v>226483.5</v>
      </c>
      <c r="J205" s="11" t="s">
        <v>570</v>
      </c>
      <c r="K205" s="11"/>
      <c r="L205" s="11"/>
      <c r="M205" s="11" t="s">
        <v>571</v>
      </c>
      <c r="N205" s="11"/>
      <c r="O205" s="12"/>
      <c r="P205" s="11"/>
      <c r="Q205" s="13">
        <f>SUM(Q206)</f>
        <v>0</v>
      </c>
      <c r="S205" s="2"/>
      <c r="T205" s="2"/>
      <c r="U205" s="2"/>
      <c r="V205" s="2"/>
      <c r="W205" s="2"/>
      <c r="X205" s="2"/>
    </row>
    <row r="206" spans="1:24" ht="65.099999999999994" customHeight="1" x14ac:dyDescent="0.2">
      <c r="A206" s="14" t="s">
        <v>572</v>
      </c>
      <c r="B206" s="15" t="s">
        <v>573</v>
      </c>
      <c r="C206" s="14" t="s">
        <v>22</v>
      </c>
      <c r="D206" s="14" t="s">
        <v>574</v>
      </c>
      <c r="E206" s="16" t="s">
        <v>30</v>
      </c>
      <c r="F206" s="15">
        <v>1</v>
      </c>
      <c r="G206" s="17">
        <v>226483.5</v>
      </c>
      <c r="H206" s="17">
        <v>226483.5</v>
      </c>
      <c r="J206" s="14" t="s">
        <v>572</v>
      </c>
      <c r="K206" s="15" t="s">
        <v>573</v>
      </c>
      <c r="L206" s="14" t="s">
        <v>22</v>
      </c>
      <c r="M206" s="14" t="s">
        <v>574</v>
      </c>
      <c r="N206" s="16" t="s">
        <v>30</v>
      </c>
      <c r="O206" s="15">
        <v>1</v>
      </c>
      <c r="P206" s="17"/>
      <c r="Q206" s="17">
        <f>ROUND(O206*P206,2)</f>
        <v>0</v>
      </c>
      <c r="S206" s="3" t="b">
        <f t="shared" si="47"/>
        <v>1</v>
      </c>
      <c r="T206" s="3" t="b">
        <f t="shared" si="48"/>
        <v>1</v>
      </c>
      <c r="U206" s="3" t="str">
        <f t="shared" si="49"/>
        <v>OK</v>
      </c>
      <c r="V206" s="3" t="str">
        <f t="shared" si="50"/>
        <v>OK</v>
      </c>
      <c r="W206" s="3" t="str">
        <f t="shared" si="52"/>
        <v>OK</v>
      </c>
      <c r="X206" s="3">
        <f t="shared" si="51"/>
        <v>0</v>
      </c>
    </row>
    <row r="207" spans="1:24" ht="24" customHeight="1" x14ac:dyDescent="0.2">
      <c r="A207" s="11" t="s">
        <v>575</v>
      </c>
      <c r="B207" s="11"/>
      <c r="C207" s="11"/>
      <c r="D207" s="11" t="s">
        <v>576</v>
      </c>
      <c r="E207" s="11"/>
      <c r="F207" s="12"/>
      <c r="G207" s="11"/>
      <c r="H207" s="13">
        <v>11365.25</v>
      </c>
      <c r="J207" s="11" t="s">
        <v>575</v>
      </c>
      <c r="K207" s="11"/>
      <c r="L207" s="11"/>
      <c r="M207" s="11" t="s">
        <v>576</v>
      </c>
      <c r="N207" s="11"/>
      <c r="O207" s="12"/>
      <c r="P207" s="11"/>
      <c r="Q207" s="13">
        <f>SUM(Q208:Q210)</f>
        <v>0</v>
      </c>
      <c r="S207" s="2"/>
      <c r="T207" s="2"/>
      <c r="U207" s="2"/>
      <c r="V207" s="2"/>
      <c r="W207" s="2"/>
      <c r="X207" s="2"/>
    </row>
    <row r="208" spans="1:24" ht="24" customHeight="1" x14ac:dyDescent="0.2">
      <c r="A208" s="14" t="s">
        <v>577</v>
      </c>
      <c r="B208" s="15" t="s">
        <v>578</v>
      </c>
      <c r="C208" s="14" t="s">
        <v>44</v>
      </c>
      <c r="D208" s="14" t="s">
        <v>579</v>
      </c>
      <c r="E208" s="16" t="s">
        <v>30</v>
      </c>
      <c r="F208" s="15">
        <v>30</v>
      </c>
      <c r="G208" s="17">
        <v>337.99</v>
      </c>
      <c r="H208" s="17">
        <v>10139.700000000001</v>
      </c>
      <c r="J208" s="14" t="s">
        <v>577</v>
      </c>
      <c r="K208" s="15" t="s">
        <v>578</v>
      </c>
      <c r="L208" s="14" t="s">
        <v>44</v>
      </c>
      <c r="M208" s="14" t="s">
        <v>579</v>
      </c>
      <c r="N208" s="16" t="s">
        <v>30</v>
      </c>
      <c r="O208" s="15">
        <v>30</v>
      </c>
      <c r="P208" s="17"/>
      <c r="Q208" s="17">
        <f t="shared" ref="Q208:Q210" si="56">ROUND(O208*P208,2)</f>
        <v>0</v>
      </c>
      <c r="S208" s="3" t="b">
        <f t="shared" si="47"/>
        <v>1</v>
      </c>
      <c r="T208" s="3" t="b">
        <f t="shared" si="48"/>
        <v>1</v>
      </c>
      <c r="U208" s="3" t="str">
        <f t="shared" si="49"/>
        <v>OK</v>
      </c>
      <c r="V208" s="3" t="str">
        <f t="shared" si="50"/>
        <v>OK</v>
      </c>
      <c r="W208" s="3" t="str">
        <f t="shared" si="52"/>
        <v>OK</v>
      </c>
      <c r="X208" s="3">
        <f t="shared" si="51"/>
        <v>0</v>
      </c>
    </row>
    <row r="209" spans="1:24" ht="24" customHeight="1" x14ac:dyDescent="0.2">
      <c r="A209" s="14" t="s">
        <v>580</v>
      </c>
      <c r="B209" s="15" t="s">
        <v>581</v>
      </c>
      <c r="C209" s="14" t="s">
        <v>44</v>
      </c>
      <c r="D209" s="14" t="s">
        <v>582</v>
      </c>
      <c r="E209" s="16" t="s">
        <v>30</v>
      </c>
      <c r="F209" s="15">
        <v>4</v>
      </c>
      <c r="G209" s="17">
        <v>45.17</v>
      </c>
      <c r="H209" s="17">
        <v>180.68</v>
      </c>
      <c r="J209" s="14" t="s">
        <v>580</v>
      </c>
      <c r="K209" s="15" t="s">
        <v>581</v>
      </c>
      <c r="L209" s="14" t="s">
        <v>44</v>
      </c>
      <c r="M209" s="14" t="s">
        <v>582</v>
      </c>
      <c r="N209" s="16" t="s">
        <v>30</v>
      </c>
      <c r="O209" s="15">
        <v>4</v>
      </c>
      <c r="P209" s="17"/>
      <c r="Q209" s="17">
        <f t="shared" si="56"/>
        <v>0</v>
      </c>
      <c r="S209" s="3" t="b">
        <f t="shared" si="47"/>
        <v>1</v>
      </c>
      <c r="T209" s="3" t="b">
        <f t="shared" si="48"/>
        <v>1</v>
      </c>
      <c r="U209" s="3" t="str">
        <f t="shared" si="49"/>
        <v>OK</v>
      </c>
      <c r="V209" s="3" t="str">
        <f t="shared" si="50"/>
        <v>OK</v>
      </c>
      <c r="W209" s="3" t="str">
        <f t="shared" si="52"/>
        <v>OK</v>
      </c>
      <c r="X209" s="3">
        <f t="shared" si="51"/>
        <v>0</v>
      </c>
    </row>
    <row r="210" spans="1:24" ht="26.1" customHeight="1" x14ac:dyDescent="0.2">
      <c r="A210" s="14" t="s">
        <v>583</v>
      </c>
      <c r="B210" s="15" t="s">
        <v>584</v>
      </c>
      <c r="C210" s="14" t="s">
        <v>44</v>
      </c>
      <c r="D210" s="14" t="s">
        <v>585</v>
      </c>
      <c r="E210" s="16" t="s">
        <v>30</v>
      </c>
      <c r="F210" s="15">
        <v>3</v>
      </c>
      <c r="G210" s="17">
        <v>348.29</v>
      </c>
      <c r="H210" s="17">
        <v>1044.8699999999999</v>
      </c>
      <c r="J210" s="14" t="s">
        <v>583</v>
      </c>
      <c r="K210" s="15" t="s">
        <v>584</v>
      </c>
      <c r="L210" s="14" t="s">
        <v>44</v>
      </c>
      <c r="M210" s="14" t="s">
        <v>585</v>
      </c>
      <c r="N210" s="16" t="s">
        <v>30</v>
      </c>
      <c r="O210" s="15">
        <v>3</v>
      </c>
      <c r="P210" s="17"/>
      <c r="Q210" s="17">
        <f t="shared" si="56"/>
        <v>0</v>
      </c>
      <c r="S210" s="3" t="b">
        <f t="shared" si="47"/>
        <v>1</v>
      </c>
      <c r="T210" s="3" t="b">
        <f t="shared" si="48"/>
        <v>1</v>
      </c>
      <c r="U210" s="3" t="str">
        <f t="shared" si="49"/>
        <v>OK</v>
      </c>
      <c r="V210" s="3" t="str">
        <f t="shared" si="50"/>
        <v>OK</v>
      </c>
      <c r="W210" s="3" t="str">
        <f t="shared" si="52"/>
        <v>OK</v>
      </c>
      <c r="X210" s="3">
        <f t="shared" si="51"/>
        <v>0</v>
      </c>
    </row>
    <row r="211" spans="1:24" ht="24" customHeight="1" x14ac:dyDescent="0.2">
      <c r="A211" s="11" t="s">
        <v>586</v>
      </c>
      <c r="B211" s="11"/>
      <c r="C211" s="11"/>
      <c r="D211" s="11" t="s">
        <v>587</v>
      </c>
      <c r="E211" s="11"/>
      <c r="F211" s="12"/>
      <c r="G211" s="11"/>
      <c r="H211" s="13">
        <v>2029.15</v>
      </c>
      <c r="J211" s="11" t="s">
        <v>586</v>
      </c>
      <c r="K211" s="11"/>
      <c r="L211" s="11"/>
      <c r="M211" s="11" t="s">
        <v>587</v>
      </c>
      <c r="N211" s="11"/>
      <c r="O211" s="12"/>
      <c r="P211" s="11"/>
      <c r="Q211" s="13">
        <f>SUM(Q212:Q213)</f>
        <v>0</v>
      </c>
      <c r="S211" s="2"/>
      <c r="T211" s="2"/>
      <c r="U211" s="2"/>
      <c r="V211" s="2"/>
      <c r="W211" s="2"/>
      <c r="X211" s="2"/>
    </row>
    <row r="212" spans="1:24" ht="39" customHeight="1" x14ac:dyDescent="0.2">
      <c r="A212" s="14" t="s">
        <v>588</v>
      </c>
      <c r="B212" s="15" t="s">
        <v>589</v>
      </c>
      <c r="C212" s="14" t="s">
        <v>37</v>
      </c>
      <c r="D212" s="14" t="s">
        <v>590</v>
      </c>
      <c r="E212" s="16" t="s">
        <v>30</v>
      </c>
      <c r="F212" s="15">
        <v>22</v>
      </c>
      <c r="G212" s="17">
        <v>31.95</v>
      </c>
      <c r="H212" s="17">
        <v>702.9</v>
      </c>
      <c r="J212" s="14" t="s">
        <v>588</v>
      </c>
      <c r="K212" s="15" t="s">
        <v>589</v>
      </c>
      <c r="L212" s="14" t="s">
        <v>37</v>
      </c>
      <c r="M212" s="14" t="s">
        <v>590</v>
      </c>
      <c r="N212" s="16" t="s">
        <v>30</v>
      </c>
      <c r="O212" s="15">
        <v>22</v>
      </c>
      <c r="P212" s="17"/>
      <c r="Q212" s="17">
        <f t="shared" ref="Q212:Q213" si="57">ROUND(O212*P212,2)</f>
        <v>0</v>
      </c>
      <c r="S212" s="3" t="b">
        <f t="shared" si="47"/>
        <v>1</v>
      </c>
      <c r="T212" s="3" t="b">
        <f t="shared" si="48"/>
        <v>1</v>
      </c>
      <c r="U212" s="3" t="str">
        <f t="shared" si="49"/>
        <v>OK</v>
      </c>
      <c r="V212" s="3" t="str">
        <f t="shared" si="50"/>
        <v>OK</v>
      </c>
      <c r="W212" s="3" t="str">
        <f t="shared" si="52"/>
        <v>OK</v>
      </c>
      <c r="X212" s="3">
        <f t="shared" si="51"/>
        <v>0</v>
      </c>
    </row>
    <row r="213" spans="1:24" ht="26.1" customHeight="1" x14ac:dyDescent="0.2">
      <c r="A213" s="14" t="s">
        <v>591</v>
      </c>
      <c r="B213" s="15" t="s">
        <v>592</v>
      </c>
      <c r="C213" s="14" t="s">
        <v>44</v>
      </c>
      <c r="D213" s="14" t="s">
        <v>593</v>
      </c>
      <c r="E213" s="16" t="s">
        <v>30</v>
      </c>
      <c r="F213" s="15">
        <v>5</v>
      </c>
      <c r="G213" s="17">
        <v>265.25</v>
      </c>
      <c r="H213" s="17">
        <v>1326.25</v>
      </c>
      <c r="J213" s="14" t="s">
        <v>591</v>
      </c>
      <c r="K213" s="15" t="s">
        <v>592</v>
      </c>
      <c r="L213" s="14" t="s">
        <v>44</v>
      </c>
      <c r="M213" s="14" t="s">
        <v>593</v>
      </c>
      <c r="N213" s="16" t="s">
        <v>30</v>
      </c>
      <c r="O213" s="15">
        <v>5</v>
      </c>
      <c r="P213" s="17"/>
      <c r="Q213" s="17">
        <f t="shared" si="57"/>
        <v>0</v>
      </c>
      <c r="S213" s="3" t="b">
        <f t="shared" si="47"/>
        <v>1</v>
      </c>
      <c r="T213" s="3" t="b">
        <f t="shared" si="48"/>
        <v>1</v>
      </c>
      <c r="U213" s="3" t="str">
        <f t="shared" si="49"/>
        <v>OK</v>
      </c>
      <c r="V213" s="3" t="str">
        <f t="shared" si="50"/>
        <v>OK</v>
      </c>
      <c r="W213" s="3" t="str">
        <f t="shared" si="52"/>
        <v>OK</v>
      </c>
      <c r="X213" s="3">
        <f t="shared" si="51"/>
        <v>0</v>
      </c>
    </row>
    <row r="214" spans="1:24" ht="24" customHeight="1" x14ac:dyDescent="0.2">
      <c r="A214" s="11" t="s">
        <v>594</v>
      </c>
      <c r="B214" s="11"/>
      <c r="C214" s="11"/>
      <c r="D214" s="11" t="s">
        <v>595</v>
      </c>
      <c r="E214" s="11"/>
      <c r="F214" s="12"/>
      <c r="G214" s="11"/>
      <c r="H214" s="13">
        <v>9051.61</v>
      </c>
      <c r="J214" s="11" t="s">
        <v>594</v>
      </c>
      <c r="K214" s="11"/>
      <c r="L214" s="11"/>
      <c r="M214" s="11" t="s">
        <v>595</v>
      </c>
      <c r="N214" s="11"/>
      <c r="O214" s="12"/>
      <c r="P214" s="11"/>
      <c r="Q214" s="13">
        <f>SUM(Q215:Q238)</f>
        <v>0</v>
      </c>
      <c r="S214" s="2"/>
      <c r="T214" s="2"/>
      <c r="U214" s="2"/>
      <c r="V214" s="2"/>
      <c r="W214" s="2"/>
      <c r="X214" s="2"/>
    </row>
    <row r="215" spans="1:24" ht="51.95" customHeight="1" x14ac:dyDescent="0.2">
      <c r="A215" s="14" t="s">
        <v>596</v>
      </c>
      <c r="B215" s="15" t="s">
        <v>597</v>
      </c>
      <c r="C215" s="14" t="s">
        <v>22</v>
      </c>
      <c r="D215" s="14" t="s">
        <v>598</v>
      </c>
      <c r="E215" s="16" t="s">
        <v>30</v>
      </c>
      <c r="F215" s="15">
        <v>7</v>
      </c>
      <c r="G215" s="17">
        <v>45.46</v>
      </c>
      <c r="H215" s="17">
        <v>318.22000000000003</v>
      </c>
      <c r="J215" s="14" t="s">
        <v>596</v>
      </c>
      <c r="K215" s="15" t="s">
        <v>597</v>
      </c>
      <c r="L215" s="14" t="s">
        <v>22</v>
      </c>
      <c r="M215" s="14" t="s">
        <v>598</v>
      </c>
      <c r="N215" s="16" t="s">
        <v>30</v>
      </c>
      <c r="O215" s="15">
        <v>7</v>
      </c>
      <c r="P215" s="17"/>
      <c r="Q215" s="17">
        <f t="shared" ref="Q215:Q238" si="58">ROUND(O215*P215,2)</f>
        <v>0</v>
      </c>
      <c r="S215" s="3" t="b">
        <f t="shared" si="47"/>
        <v>1</v>
      </c>
      <c r="T215" s="3" t="b">
        <f t="shared" si="48"/>
        <v>1</v>
      </c>
      <c r="U215" s="3" t="str">
        <f t="shared" si="49"/>
        <v>OK</v>
      </c>
      <c r="V215" s="3" t="str">
        <f t="shared" si="50"/>
        <v>OK</v>
      </c>
      <c r="W215" s="3" t="str">
        <f t="shared" si="52"/>
        <v>OK</v>
      </c>
      <c r="X215" s="3">
        <f t="shared" si="51"/>
        <v>0</v>
      </c>
    </row>
    <row r="216" spans="1:24" ht="51.95" customHeight="1" x14ac:dyDescent="0.2">
      <c r="A216" s="14" t="s">
        <v>599</v>
      </c>
      <c r="B216" s="15" t="s">
        <v>600</v>
      </c>
      <c r="C216" s="14" t="s">
        <v>22</v>
      </c>
      <c r="D216" s="14" t="s">
        <v>601</v>
      </c>
      <c r="E216" s="16" t="s">
        <v>30</v>
      </c>
      <c r="F216" s="15">
        <v>2</v>
      </c>
      <c r="G216" s="17">
        <v>51.93</v>
      </c>
      <c r="H216" s="17">
        <v>103.86</v>
      </c>
      <c r="J216" s="14" t="s">
        <v>599</v>
      </c>
      <c r="K216" s="15" t="s">
        <v>600</v>
      </c>
      <c r="L216" s="14" t="s">
        <v>22</v>
      </c>
      <c r="M216" s="14" t="s">
        <v>601</v>
      </c>
      <c r="N216" s="16" t="s">
        <v>30</v>
      </c>
      <c r="O216" s="15">
        <v>2</v>
      </c>
      <c r="P216" s="17"/>
      <c r="Q216" s="17">
        <f t="shared" si="58"/>
        <v>0</v>
      </c>
      <c r="S216" s="3" t="b">
        <f t="shared" si="47"/>
        <v>1</v>
      </c>
      <c r="T216" s="3" t="b">
        <f t="shared" si="48"/>
        <v>1</v>
      </c>
      <c r="U216" s="3" t="str">
        <f t="shared" si="49"/>
        <v>OK</v>
      </c>
      <c r="V216" s="3" t="str">
        <f t="shared" si="50"/>
        <v>OK</v>
      </c>
      <c r="W216" s="3" t="str">
        <f t="shared" si="52"/>
        <v>OK</v>
      </c>
      <c r="X216" s="3">
        <f t="shared" si="51"/>
        <v>0</v>
      </c>
    </row>
    <row r="217" spans="1:24" ht="65.099999999999994" customHeight="1" x14ac:dyDescent="0.2">
      <c r="A217" s="14" t="s">
        <v>602</v>
      </c>
      <c r="B217" s="15" t="s">
        <v>603</v>
      </c>
      <c r="C217" s="14" t="s">
        <v>22</v>
      </c>
      <c r="D217" s="14" t="s">
        <v>604</v>
      </c>
      <c r="E217" s="16" t="s">
        <v>30</v>
      </c>
      <c r="F217" s="15">
        <v>8</v>
      </c>
      <c r="G217" s="17">
        <v>69.33</v>
      </c>
      <c r="H217" s="17">
        <v>554.64</v>
      </c>
      <c r="J217" s="14" t="s">
        <v>602</v>
      </c>
      <c r="K217" s="15" t="s">
        <v>603</v>
      </c>
      <c r="L217" s="14" t="s">
        <v>22</v>
      </c>
      <c r="M217" s="14" t="s">
        <v>604</v>
      </c>
      <c r="N217" s="16" t="s">
        <v>30</v>
      </c>
      <c r="O217" s="15">
        <v>8</v>
      </c>
      <c r="P217" s="17"/>
      <c r="Q217" s="17">
        <f t="shared" si="58"/>
        <v>0</v>
      </c>
      <c r="S217" s="3" t="b">
        <f t="shared" si="47"/>
        <v>1</v>
      </c>
      <c r="T217" s="3" t="b">
        <f t="shared" si="48"/>
        <v>1</v>
      </c>
      <c r="U217" s="3" t="str">
        <f t="shared" si="49"/>
        <v>OK</v>
      </c>
      <c r="V217" s="3" t="str">
        <f t="shared" si="50"/>
        <v>OK</v>
      </c>
      <c r="W217" s="3" t="str">
        <f t="shared" si="52"/>
        <v>OK</v>
      </c>
      <c r="X217" s="3">
        <f t="shared" si="51"/>
        <v>0</v>
      </c>
    </row>
    <row r="218" spans="1:24" ht="78" customHeight="1" x14ac:dyDescent="0.2">
      <c r="A218" s="14" t="s">
        <v>605</v>
      </c>
      <c r="B218" s="15" t="s">
        <v>606</v>
      </c>
      <c r="C218" s="14" t="s">
        <v>22</v>
      </c>
      <c r="D218" s="14" t="s">
        <v>607</v>
      </c>
      <c r="E218" s="16" t="s">
        <v>30</v>
      </c>
      <c r="F218" s="15">
        <v>9</v>
      </c>
      <c r="G218" s="17">
        <v>57.29</v>
      </c>
      <c r="H218" s="17">
        <v>515.61</v>
      </c>
      <c r="J218" s="14" t="s">
        <v>605</v>
      </c>
      <c r="K218" s="15" t="s">
        <v>606</v>
      </c>
      <c r="L218" s="14" t="s">
        <v>22</v>
      </c>
      <c r="M218" s="14" t="s">
        <v>607</v>
      </c>
      <c r="N218" s="16" t="s">
        <v>30</v>
      </c>
      <c r="O218" s="15">
        <v>9</v>
      </c>
      <c r="P218" s="17"/>
      <c r="Q218" s="17">
        <f t="shared" si="58"/>
        <v>0</v>
      </c>
      <c r="S218" s="3" t="b">
        <f t="shared" si="47"/>
        <v>1</v>
      </c>
      <c r="T218" s="3" t="b">
        <f t="shared" si="48"/>
        <v>1</v>
      </c>
      <c r="U218" s="3" t="str">
        <f t="shared" si="49"/>
        <v>OK</v>
      </c>
      <c r="V218" s="3" t="str">
        <f t="shared" si="50"/>
        <v>OK</v>
      </c>
      <c r="W218" s="3" t="str">
        <f t="shared" si="52"/>
        <v>OK</v>
      </c>
      <c r="X218" s="3">
        <f t="shared" si="51"/>
        <v>0</v>
      </c>
    </row>
    <row r="219" spans="1:24" ht="78" customHeight="1" x14ac:dyDescent="0.2">
      <c r="A219" s="14" t="s">
        <v>608</v>
      </c>
      <c r="B219" s="15" t="s">
        <v>609</v>
      </c>
      <c r="C219" s="14" t="s">
        <v>22</v>
      </c>
      <c r="D219" s="14" t="s">
        <v>610</v>
      </c>
      <c r="E219" s="16" t="s">
        <v>30</v>
      </c>
      <c r="F219" s="15">
        <v>2</v>
      </c>
      <c r="G219" s="17">
        <v>62.92</v>
      </c>
      <c r="H219" s="17">
        <v>125.84</v>
      </c>
      <c r="J219" s="14" t="s">
        <v>608</v>
      </c>
      <c r="K219" s="15" t="s">
        <v>609</v>
      </c>
      <c r="L219" s="14" t="s">
        <v>22</v>
      </c>
      <c r="M219" s="14" t="s">
        <v>610</v>
      </c>
      <c r="N219" s="16" t="s">
        <v>30</v>
      </c>
      <c r="O219" s="15">
        <v>2</v>
      </c>
      <c r="P219" s="17"/>
      <c r="Q219" s="17">
        <f t="shared" si="58"/>
        <v>0</v>
      </c>
      <c r="S219" s="3" t="b">
        <f t="shared" si="47"/>
        <v>1</v>
      </c>
      <c r="T219" s="3" t="b">
        <f t="shared" si="48"/>
        <v>1</v>
      </c>
      <c r="U219" s="3" t="str">
        <f t="shared" si="49"/>
        <v>OK</v>
      </c>
      <c r="V219" s="3" t="str">
        <f t="shared" si="50"/>
        <v>OK</v>
      </c>
      <c r="W219" s="3" t="str">
        <f t="shared" si="52"/>
        <v>OK</v>
      </c>
      <c r="X219" s="3">
        <f t="shared" si="51"/>
        <v>0</v>
      </c>
    </row>
    <row r="220" spans="1:24" ht="51.95" customHeight="1" x14ac:dyDescent="0.2">
      <c r="A220" s="14" t="s">
        <v>611</v>
      </c>
      <c r="B220" s="15" t="s">
        <v>612</v>
      </c>
      <c r="C220" s="14" t="s">
        <v>22</v>
      </c>
      <c r="D220" s="14" t="s">
        <v>613</v>
      </c>
      <c r="E220" s="16" t="s">
        <v>30</v>
      </c>
      <c r="F220" s="15">
        <v>30</v>
      </c>
      <c r="G220" s="17">
        <v>63.08</v>
      </c>
      <c r="H220" s="17">
        <v>1892.4</v>
      </c>
      <c r="J220" s="14" t="s">
        <v>611</v>
      </c>
      <c r="K220" s="15" t="s">
        <v>612</v>
      </c>
      <c r="L220" s="14" t="s">
        <v>22</v>
      </c>
      <c r="M220" s="14" t="s">
        <v>613</v>
      </c>
      <c r="N220" s="16" t="s">
        <v>30</v>
      </c>
      <c r="O220" s="15">
        <v>30</v>
      </c>
      <c r="P220" s="17"/>
      <c r="Q220" s="17">
        <f t="shared" si="58"/>
        <v>0</v>
      </c>
      <c r="S220" s="3" t="b">
        <f t="shared" si="47"/>
        <v>1</v>
      </c>
      <c r="T220" s="3" t="b">
        <f t="shared" si="48"/>
        <v>1</v>
      </c>
      <c r="U220" s="3" t="str">
        <f t="shared" si="49"/>
        <v>OK</v>
      </c>
      <c r="V220" s="3" t="str">
        <f t="shared" si="50"/>
        <v>OK</v>
      </c>
      <c r="W220" s="3" t="str">
        <f t="shared" si="52"/>
        <v>OK</v>
      </c>
      <c r="X220" s="3">
        <f t="shared" si="51"/>
        <v>0</v>
      </c>
    </row>
    <row r="221" spans="1:24" ht="65.099999999999994" customHeight="1" x14ac:dyDescent="0.2">
      <c r="A221" s="14" t="s">
        <v>614</v>
      </c>
      <c r="B221" s="15" t="s">
        <v>615</v>
      </c>
      <c r="C221" s="14" t="s">
        <v>22</v>
      </c>
      <c r="D221" s="14" t="s">
        <v>616</v>
      </c>
      <c r="E221" s="16" t="s">
        <v>30</v>
      </c>
      <c r="F221" s="15">
        <v>7</v>
      </c>
      <c r="G221" s="17">
        <v>63.08</v>
      </c>
      <c r="H221" s="17">
        <v>441.56</v>
      </c>
      <c r="J221" s="14" t="s">
        <v>614</v>
      </c>
      <c r="K221" s="15" t="s">
        <v>615</v>
      </c>
      <c r="L221" s="14" t="s">
        <v>22</v>
      </c>
      <c r="M221" s="14" t="s">
        <v>616</v>
      </c>
      <c r="N221" s="16" t="s">
        <v>30</v>
      </c>
      <c r="O221" s="15">
        <v>7</v>
      </c>
      <c r="P221" s="17"/>
      <c r="Q221" s="17">
        <f t="shared" si="58"/>
        <v>0</v>
      </c>
      <c r="S221" s="3" t="b">
        <f t="shared" si="47"/>
        <v>1</v>
      </c>
      <c r="T221" s="3" t="b">
        <f t="shared" si="48"/>
        <v>1</v>
      </c>
      <c r="U221" s="3" t="str">
        <f t="shared" si="49"/>
        <v>OK</v>
      </c>
      <c r="V221" s="3" t="str">
        <f t="shared" si="50"/>
        <v>OK</v>
      </c>
      <c r="W221" s="3" t="str">
        <f t="shared" si="52"/>
        <v>OK</v>
      </c>
      <c r="X221" s="3">
        <f t="shared" si="51"/>
        <v>0</v>
      </c>
    </row>
    <row r="222" spans="1:24" ht="51.95" customHeight="1" x14ac:dyDescent="0.2">
      <c r="A222" s="14" t="s">
        <v>617</v>
      </c>
      <c r="B222" s="15" t="s">
        <v>618</v>
      </c>
      <c r="C222" s="14" t="s">
        <v>22</v>
      </c>
      <c r="D222" s="14" t="s">
        <v>619</v>
      </c>
      <c r="E222" s="16" t="s">
        <v>30</v>
      </c>
      <c r="F222" s="15">
        <v>1</v>
      </c>
      <c r="G222" s="17">
        <v>63.08</v>
      </c>
      <c r="H222" s="17">
        <v>63.08</v>
      </c>
      <c r="J222" s="14" t="s">
        <v>617</v>
      </c>
      <c r="K222" s="15" t="s">
        <v>618</v>
      </c>
      <c r="L222" s="14" t="s">
        <v>22</v>
      </c>
      <c r="M222" s="14" t="s">
        <v>619</v>
      </c>
      <c r="N222" s="16" t="s">
        <v>30</v>
      </c>
      <c r="O222" s="15">
        <v>1</v>
      </c>
      <c r="P222" s="17"/>
      <c r="Q222" s="17">
        <f t="shared" si="58"/>
        <v>0</v>
      </c>
      <c r="S222" s="3" t="b">
        <f t="shared" si="47"/>
        <v>1</v>
      </c>
      <c r="T222" s="3" t="b">
        <f t="shared" si="48"/>
        <v>1</v>
      </c>
      <c r="U222" s="3" t="str">
        <f t="shared" si="49"/>
        <v>OK</v>
      </c>
      <c r="V222" s="3" t="str">
        <f t="shared" si="50"/>
        <v>OK</v>
      </c>
      <c r="W222" s="3" t="str">
        <f t="shared" si="52"/>
        <v>OK</v>
      </c>
      <c r="X222" s="3">
        <f t="shared" si="51"/>
        <v>0</v>
      </c>
    </row>
    <row r="223" spans="1:24" ht="65.099999999999994" customHeight="1" x14ac:dyDescent="0.2">
      <c r="A223" s="14" t="s">
        <v>620</v>
      </c>
      <c r="B223" s="15" t="s">
        <v>621</v>
      </c>
      <c r="C223" s="14" t="s">
        <v>22</v>
      </c>
      <c r="D223" s="14" t="s">
        <v>622</v>
      </c>
      <c r="E223" s="16" t="s">
        <v>30</v>
      </c>
      <c r="F223" s="15">
        <v>1</v>
      </c>
      <c r="G223" s="17">
        <v>135</v>
      </c>
      <c r="H223" s="17">
        <v>135</v>
      </c>
      <c r="J223" s="14" t="s">
        <v>620</v>
      </c>
      <c r="K223" s="15" t="s">
        <v>621</v>
      </c>
      <c r="L223" s="14" t="s">
        <v>22</v>
      </c>
      <c r="M223" s="14" t="s">
        <v>622</v>
      </c>
      <c r="N223" s="16" t="s">
        <v>30</v>
      </c>
      <c r="O223" s="15">
        <v>1</v>
      </c>
      <c r="P223" s="17"/>
      <c r="Q223" s="17">
        <f t="shared" si="58"/>
        <v>0</v>
      </c>
      <c r="S223" s="3" t="b">
        <f t="shared" si="47"/>
        <v>1</v>
      </c>
      <c r="T223" s="3" t="b">
        <f t="shared" si="48"/>
        <v>1</v>
      </c>
      <c r="U223" s="3" t="str">
        <f t="shared" si="49"/>
        <v>OK</v>
      </c>
      <c r="V223" s="3" t="str">
        <f t="shared" si="50"/>
        <v>OK</v>
      </c>
      <c r="W223" s="3" t="str">
        <f t="shared" si="52"/>
        <v>OK</v>
      </c>
      <c r="X223" s="3">
        <f t="shared" si="51"/>
        <v>0</v>
      </c>
    </row>
    <row r="224" spans="1:24" ht="26.1" customHeight="1" x14ac:dyDescent="0.2">
      <c r="A224" s="14" t="s">
        <v>623</v>
      </c>
      <c r="B224" s="15" t="s">
        <v>624</v>
      </c>
      <c r="C224" s="14" t="s">
        <v>22</v>
      </c>
      <c r="D224" s="14" t="s">
        <v>625</v>
      </c>
      <c r="E224" s="16" t="s">
        <v>30</v>
      </c>
      <c r="F224" s="15">
        <v>3</v>
      </c>
      <c r="G224" s="17">
        <v>33.380000000000003</v>
      </c>
      <c r="H224" s="17">
        <v>100.14</v>
      </c>
      <c r="J224" s="14" t="s">
        <v>623</v>
      </c>
      <c r="K224" s="15" t="s">
        <v>624</v>
      </c>
      <c r="L224" s="14" t="s">
        <v>22</v>
      </c>
      <c r="M224" s="14" t="s">
        <v>625</v>
      </c>
      <c r="N224" s="16" t="s">
        <v>30</v>
      </c>
      <c r="O224" s="15">
        <v>3</v>
      </c>
      <c r="P224" s="17"/>
      <c r="Q224" s="17">
        <f t="shared" si="58"/>
        <v>0</v>
      </c>
      <c r="S224" s="3" t="b">
        <f t="shared" si="47"/>
        <v>1</v>
      </c>
      <c r="T224" s="3" t="b">
        <f t="shared" si="48"/>
        <v>1</v>
      </c>
      <c r="U224" s="3" t="str">
        <f t="shared" si="49"/>
        <v>OK</v>
      </c>
      <c r="V224" s="3" t="str">
        <f t="shared" si="50"/>
        <v>OK</v>
      </c>
      <c r="W224" s="3" t="str">
        <f t="shared" si="52"/>
        <v>OK</v>
      </c>
      <c r="X224" s="3">
        <f t="shared" si="51"/>
        <v>0</v>
      </c>
    </row>
    <row r="225" spans="1:24" ht="65.099999999999994" customHeight="1" x14ac:dyDescent="0.2">
      <c r="A225" s="14" t="s">
        <v>626</v>
      </c>
      <c r="B225" s="15" t="s">
        <v>627</v>
      </c>
      <c r="C225" s="14" t="s">
        <v>22</v>
      </c>
      <c r="D225" s="14" t="s">
        <v>628</v>
      </c>
      <c r="E225" s="16" t="s">
        <v>30</v>
      </c>
      <c r="F225" s="15">
        <v>3</v>
      </c>
      <c r="G225" s="17">
        <v>41.61</v>
      </c>
      <c r="H225" s="17">
        <v>124.83</v>
      </c>
      <c r="J225" s="14" t="s">
        <v>626</v>
      </c>
      <c r="K225" s="15" t="s">
        <v>627</v>
      </c>
      <c r="L225" s="14" t="s">
        <v>22</v>
      </c>
      <c r="M225" s="14" t="s">
        <v>628</v>
      </c>
      <c r="N225" s="16" t="s">
        <v>30</v>
      </c>
      <c r="O225" s="15">
        <v>3</v>
      </c>
      <c r="P225" s="17"/>
      <c r="Q225" s="17">
        <f t="shared" si="58"/>
        <v>0</v>
      </c>
      <c r="S225" s="3" t="b">
        <f t="shared" si="47"/>
        <v>1</v>
      </c>
      <c r="T225" s="3" t="b">
        <f t="shared" si="48"/>
        <v>1</v>
      </c>
      <c r="U225" s="3" t="str">
        <f t="shared" si="49"/>
        <v>OK</v>
      </c>
      <c r="V225" s="3" t="str">
        <f t="shared" si="50"/>
        <v>OK</v>
      </c>
      <c r="W225" s="3" t="str">
        <f t="shared" si="52"/>
        <v>OK</v>
      </c>
      <c r="X225" s="3">
        <f t="shared" si="51"/>
        <v>0</v>
      </c>
    </row>
    <row r="226" spans="1:24" ht="51.95" customHeight="1" x14ac:dyDescent="0.2">
      <c r="A226" s="14" t="s">
        <v>629</v>
      </c>
      <c r="B226" s="15" t="s">
        <v>630</v>
      </c>
      <c r="C226" s="14" t="s">
        <v>22</v>
      </c>
      <c r="D226" s="14" t="s">
        <v>631</v>
      </c>
      <c r="E226" s="16" t="s">
        <v>30</v>
      </c>
      <c r="F226" s="15">
        <v>1</v>
      </c>
      <c r="G226" s="17">
        <v>41.61</v>
      </c>
      <c r="H226" s="17">
        <v>41.61</v>
      </c>
      <c r="J226" s="14" t="s">
        <v>629</v>
      </c>
      <c r="K226" s="15" t="s">
        <v>630</v>
      </c>
      <c r="L226" s="14" t="s">
        <v>22</v>
      </c>
      <c r="M226" s="14" t="s">
        <v>631</v>
      </c>
      <c r="N226" s="16" t="s">
        <v>30</v>
      </c>
      <c r="O226" s="15">
        <v>1</v>
      </c>
      <c r="P226" s="17"/>
      <c r="Q226" s="17">
        <f t="shared" si="58"/>
        <v>0</v>
      </c>
      <c r="S226" s="3" t="b">
        <f t="shared" si="47"/>
        <v>1</v>
      </c>
      <c r="T226" s="3" t="b">
        <f t="shared" si="48"/>
        <v>1</v>
      </c>
      <c r="U226" s="3" t="str">
        <f t="shared" si="49"/>
        <v>OK</v>
      </c>
      <c r="V226" s="3" t="str">
        <f t="shared" si="50"/>
        <v>OK</v>
      </c>
      <c r="W226" s="3" t="str">
        <f t="shared" si="52"/>
        <v>OK</v>
      </c>
      <c r="X226" s="3">
        <f t="shared" si="51"/>
        <v>0</v>
      </c>
    </row>
    <row r="227" spans="1:24" ht="65.099999999999994" customHeight="1" x14ac:dyDescent="0.2">
      <c r="A227" s="14" t="s">
        <v>632</v>
      </c>
      <c r="B227" s="15" t="s">
        <v>633</v>
      </c>
      <c r="C227" s="14" t="s">
        <v>22</v>
      </c>
      <c r="D227" s="14" t="s">
        <v>634</v>
      </c>
      <c r="E227" s="16" t="s">
        <v>30</v>
      </c>
      <c r="F227" s="15">
        <v>7</v>
      </c>
      <c r="G227" s="17">
        <v>45.46</v>
      </c>
      <c r="H227" s="17">
        <v>318.22000000000003</v>
      </c>
      <c r="J227" s="14" t="s">
        <v>632</v>
      </c>
      <c r="K227" s="15" t="s">
        <v>633</v>
      </c>
      <c r="L227" s="14" t="s">
        <v>22</v>
      </c>
      <c r="M227" s="14" t="s">
        <v>634</v>
      </c>
      <c r="N227" s="16" t="s">
        <v>30</v>
      </c>
      <c r="O227" s="15">
        <v>7</v>
      </c>
      <c r="P227" s="17"/>
      <c r="Q227" s="17">
        <f t="shared" si="58"/>
        <v>0</v>
      </c>
      <c r="S227" s="3" t="b">
        <f t="shared" si="47"/>
        <v>1</v>
      </c>
      <c r="T227" s="3" t="b">
        <f t="shared" si="48"/>
        <v>1</v>
      </c>
      <c r="U227" s="3" t="str">
        <f t="shared" si="49"/>
        <v>OK</v>
      </c>
      <c r="V227" s="3" t="str">
        <f t="shared" si="50"/>
        <v>OK</v>
      </c>
      <c r="W227" s="3" t="str">
        <f t="shared" si="52"/>
        <v>OK</v>
      </c>
      <c r="X227" s="3">
        <f t="shared" si="51"/>
        <v>0</v>
      </c>
    </row>
    <row r="228" spans="1:24" ht="39" customHeight="1" x14ac:dyDescent="0.2">
      <c r="A228" s="14" t="s">
        <v>635</v>
      </c>
      <c r="B228" s="15" t="s">
        <v>636</v>
      </c>
      <c r="C228" s="14" t="s">
        <v>22</v>
      </c>
      <c r="D228" s="14" t="s">
        <v>637</v>
      </c>
      <c r="E228" s="16" t="s">
        <v>30</v>
      </c>
      <c r="F228" s="15">
        <v>19</v>
      </c>
      <c r="G228" s="17">
        <v>35.380000000000003</v>
      </c>
      <c r="H228" s="17">
        <v>672.22</v>
      </c>
      <c r="J228" s="14" t="s">
        <v>635</v>
      </c>
      <c r="K228" s="15" t="s">
        <v>636</v>
      </c>
      <c r="L228" s="14" t="s">
        <v>22</v>
      </c>
      <c r="M228" s="14" t="s">
        <v>637</v>
      </c>
      <c r="N228" s="16" t="s">
        <v>30</v>
      </c>
      <c r="O228" s="15">
        <v>19</v>
      </c>
      <c r="P228" s="17"/>
      <c r="Q228" s="17">
        <f t="shared" si="58"/>
        <v>0</v>
      </c>
      <c r="S228" s="3" t="b">
        <f t="shared" si="47"/>
        <v>1</v>
      </c>
      <c r="T228" s="3" t="b">
        <f t="shared" si="48"/>
        <v>1</v>
      </c>
      <c r="U228" s="3" t="str">
        <f t="shared" si="49"/>
        <v>OK</v>
      </c>
      <c r="V228" s="3" t="str">
        <f t="shared" si="50"/>
        <v>OK</v>
      </c>
      <c r="W228" s="3" t="str">
        <f t="shared" si="52"/>
        <v>OK</v>
      </c>
      <c r="X228" s="3">
        <f t="shared" si="51"/>
        <v>0</v>
      </c>
    </row>
    <row r="229" spans="1:24" ht="65.099999999999994" customHeight="1" x14ac:dyDescent="0.2">
      <c r="A229" s="14" t="s">
        <v>638</v>
      </c>
      <c r="B229" s="15" t="s">
        <v>639</v>
      </c>
      <c r="C229" s="14" t="s">
        <v>22</v>
      </c>
      <c r="D229" s="14" t="s">
        <v>640</v>
      </c>
      <c r="E229" s="16" t="s">
        <v>30</v>
      </c>
      <c r="F229" s="15">
        <v>24</v>
      </c>
      <c r="G229" s="17">
        <v>41.61</v>
      </c>
      <c r="H229" s="17">
        <v>998.64</v>
      </c>
      <c r="J229" s="14" t="s">
        <v>638</v>
      </c>
      <c r="K229" s="15" t="s">
        <v>639</v>
      </c>
      <c r="L229" s="14" t="s">
        <v>22</v>
      </c>
      <c r="M229" s="14" t="s">
        <v>640</v>
      </c>
      <c r="N229" s="16" t="s">
        <v>30</v>
      </c>
      <c r="O229" s="15">
        <v>24</v>
      </c>
      <c r="P229" s="17"/>
      <c r="Q229" s="17">
        <f t="shared" si="58"/>
        <v>0</v>
      </c>
      <c r="S229" s="3" t="b">
        <f t="shared" si="47"/>
        <v>1</v>
      </c>
      <c r="T229" s="3" t="b">
        <f t="shared" si="48"/>
        <v>1</v>
      </c>
      <c r="U229" s="3" t="str">
        <f t="shared" si="49"/>
        <v>OK</v>
      </c>
      <c r="V229" s="3" t="str">
        <f t="shared" si="50"/>
        <v>OK</v>
      </c>
      <c r="W229" s="3" t="str">
        <f t="shared" si="52"/>
        <v>OK</v>
      </c>
      <c r="X229" s="3">
        <f t="shared" si="51"/>
        <v>0</v>
      </c>
    </row>
    <row r="230" spans="1:24" ht="65.099999999999994" customHeight="1" x14ac:dyDescent="0.2">
      <c r="A230" s="14" t="s">
        <v>641</v>
      </c>
      <c r="B230" s="15" t="s">
        <v>642</v>
      </c>
      <c r="C230" s="14" t="s">
        <v>22</v>
      </c>
      <c r="D230" s="14" t="s">
        <v>643</v>
      </c>
      <c r="E230" s="16" t="s">
        <v>30</v>
      </c>
      <c r="F230" s="15">
        <v>24</v>
      </c>
      <c r="G230" s="17">
        <v>41.61</v>
      </c>
      <c r="H230" s="17">
        <v>998.64</v>
      </c>
      <c r="J230" s="14" t="s">
        <v>641</v>
      </c>
      <c r="K230" s="15" t="s">
        <v>642</v>
      </c>
      <c r="L230" s="14" t="s">
        <v>22</v>
      </c>
      <c r="M230" s="14" t="s">
        <v>643</v>
      </c>
      <c r="N230" s="16" t="s">
        <v>30</v>
      </c>
      <c r="O230" s="15">
        <v>24</v>
      </c>
      <c r="P230" s="17"/>
      <c r="Q230" s="17">
        <f t="shared" si="58"/>
        <v>0</v>
      </c>
      <c r="S230" s="3" t="b">
        <f t="shared" ref="S230:S264" si="59">M230=D230</f>
        <v>1</v>
      </c>
      <c r="T230" s="3" t="b">
        <f t="shared" ref="T230:T264" si="60">N230=E230</f>
        <v>1</v>
      </c>
      <c r="U230" s="3" t="str">
        <f t="shared" ref="U230:U264" si="61">IF(O230=F230,"OK","ERRO")</f>
        <v>OK</v>
      </c>
      <c r="V230" s="3" t="str">
        <f t="shared" ref="V230:V264" si="62">IF(P230&lt;=G230,"OK","ERRO")</f>
        <v>OK</v>
      </c>
      <c r="W230" s="3" t="str">
        <f t="shared" si="52"/>
        <v>OK</v>
      </c>
      <c r="X230" s="3">
        <f t="shared" ref="X230:X264" si="63">Q230/H230</f>
        <v>0</v>
      </c>
    </row>
    <row r="231" spans="1:24" ht="51.95" customHeight="1" x14ac:dyDescent="0.2">
      <c r="A231" s="14" t="s">
        <v>644</v>
      </c>
      <c r="B231" s="15" t="s">
        <v>645</v>
      </c>
      <c r="C231" s="14" t="s">
        <v>22</v>
      </c>
      <c r="D231" s="14" t="s">
        <v>646</v>
      </c>
      <c r="E231" s="16" t="s">
        <v>30</v>
      </c>
      <c r="F231" s="15">
        <v>4</v>
      </c>
      <c r="G231" s="17">
        <v>41.61</v>
      </c>
      <c r="H231" s="17">
        <v>166.44</v>
      </c>
      <c r="J231" s="14" t="s">
        <v>644</v>
      </c>
      <c r="K231" s="15" t="s">
        <v>645</v>
      </c>
      <c r="L231" s="14" t="s">
        <v>22</v>
      </c>
      <c r="M231" s="14" t="s">
        <v>646</v>
      </c>
      <c r="N231" s="16" t="s">
        <v>30</v>
      </c>
      <c r="O231" s="15">
        <v>4</v>
      </c>
      <c r="P231" s="17"/>
      <c r="Q231" s="17">
        <f t="shared" si="58"/>
        <v>0</v>
      </c>
      <c r="S231" s="3" t="b">
        <f t="shared" si="59"/>
        <v>1</v>
      </c>
      <c r="T231" s="3" t="b">
        <f t="shared" si="60"/>
        <v>1</v>
      </c>
      <c r="U231" s="3" t="str">
        <f t="shared" si="61"/>
        <v>OK</v>
      </c>
      <c r="V231" s="3" t="str">
        <f t="shared" si="62"/>
        <v>OK</v>
      </c>
      <c r="W231" s="3" t="str">
        <f t="shared" si="52"/>
        <v>OK</v>
      </c>
      <c r="X231" s="3">
        <f t="shared" si="63"/>
        <v>0</v>
      </c>
    </row>
    <row r="232" spans="1:24" ht="51.95" customHeight="1" x14ac:dyDescent="0.2">
      <c r="A232" s="14" t="s">
        <v>647</v>
      </c>
      <c r="B232" s="15" t="s">
        <v>648</v>
      </c>
      <c r="C232" s="14" t="s">
        <v>22</v>
      </c>
      <c r="D232" s="14" t="s">
        <v>649</v>
      </c>
      <c r="E232" s="16" t="s">
        <v>30</v>
      </c>
      <c r="F232" s="15">
        <v>9</v>
      </c>
      <c r="G232" s="17">
        <v>41.61</v>
      </c>
      <c r="H232" s="17">
        <v>374.49</v>
      </c>
      <c r="J232" s="14" t="s">
        <v>647</v>
      </c>
      <c r="K232" s="15" t="s">
        <v>648</v>
      </c>
      <c r="L232" s="14" t="s">
        <v>22</v>
      </c>
      <c r="M232" s="14" t="s">
        <v>649</v>
      </c>
      <c r="N232" s="16" t="s">
        <v>30</v>
      </c>
      <c r="O232" s="15">
        <v>9</v>
      </c>
      <c r="P232" s="17"/>
      <c r="Q232" s="17">
        <f t="shared" si="58"/>
        <v>0</v>
      </c>
      <c r="S232" s="3" t="b">
        <f t="shared" si="59"/>
        <v>1</v>
      </c>
      <c r="T232" s="3" t="b">
        <f t="shared" si="60"/>
        <v>1</v>
      </c>
      <c r="U232" s="3" t="str">
        <f t="shared" si="61"/>
        <v>OK</v>
      </c>
      <c r="V232" s="3" t="str">
        <f t="shared" si="62"/>
        <v>OK</v>
      </c>
      <c r="W232" s="3" t="str">
        <f t="shared" si="52"/>
        <v>OK</v>
      </c>
      <c r="X232" s="3">
        <f t="shared" si="63"/>
        <v>0</v>
      </c>
    </row>
    <row r="233" spans="1:24" ht="51.95" customHeight="1" x14ac:dyDescent="0.2">
      <c r="A233" s="14" t="s">
        <v>650</v>
      </c>
      <c r="B233" s="15" t="s">
        <v>651</v>
      </c>
      <c r="C233" s="14" t="s">
        <v>22</v>
      </c>
      <c r="D233" s="14" t="s">
        <v>652</v>
      </c>
      <c r="E233" s="16" t="s">
        <v>30</v>
      </c>
      <c r="F233" s="15">
        <v>1</v>
      </c>
      <c r="G233" s="17">
        <v>41.61</v>
      </c>
      <c r="H233" s="17">
        <v>41.61</v>
      </c>
      <c r="J233" s="14" t="s">
        <v>650</v>
      </c>
      <c r="K233" s="15" t="s">
        <v>651</v>
      </c>
      <c r="L233" s="14" t="s">
        <v>22</v>
      </c>
      <c r="M233" s="14" t="s">
        <v>652</v>
      </c>
      <c r="N233" s="16" t="s">
        <v>30</v>
      </c>
      <c r="O233" s="15">
        <v>1</v>
      </c>
      <c r="P233" s="17"/>
      <c r="Q233" s="17">
        <f t="shared" si="58"/>
        <v>0</v>
      </c>
      <c r="S233" s="3" t="b">
        <f t="shared" si="59"/>
        <v>1</v>
      </c>
      <c r="T233" s="3" t="b">
        <f t="shared" si="60"/>
        <v>1</v>
      </c>
      <c r="U233" s="3" t="str">
        <f t="shared" si="61"/>
        <v>OK</v>
      </c>
      <c r="V233" s="3" t="str">
        <f t="shared" si="62"/>
        <v>OK</v>
      </c>
      <c r="W233" s="3" t="str">
        <f t="shared" si="52"/>
        <v>OK</v>
      </c>
      <c r="X233" s="3">
        <f t="shared" si="63"/>
        <v>0</v>
      </c>
    </row>
    <row r="234" spans="1:24" ht="51.95" customHeight="1" x14ac:dyDescent="0.2">
      <c r="A234" s="14" t="s">
        <v>653</v>
      </c>
      <c r="B234" s="15" t="s">
        <v>654</v>
      </c>
      <c r="C234" s="14" t="s">
        <v>22</v>
      </c>
      <c r="D234" s="14" t="s">
        <v>655</v>
      </c>
      <c r="E234" s="16" t="s">
        <v>30</v>
      </c>
      <c r="F234" s="15">
        <v>2</v>
      </c>
      <c r="G234" s="17">
        <v>41.61</v>
      </c>
      <c r="H234" s="17">
        <v>83.22</v>
      </c>
      <c r="J234" s="14" t="s">
        <v>653</v>
      </c>
      <c r="K234" s="15" t="s">
        <v>654</v>
      </c>
      <c r="L234" s="14" t="s">
        <v>22</v>
      </c>
      <c r="M234" s="14" t="s">
        <v>655</v>
      </c>
      <c r="N234" s="16" t="s">
        <v>30</v>
      </c>
      <c r="O234" s="15">
        <v>2</v>
      </c>
      <c r="P234" s="17"/>
      <c r="Q234" s="17">
        <f t="shared" si="58"/>
        <v>0</v>
      </c>
      <c r="S234" s="3" t="b">
        <f t="shared" si="59"/>
        <v>1</v>
      </c>
      <c r="T234" s="3" t="b">
        <f t="shared" si="60"/>
        <v>1</v>
      </c>
      <c r="U234" s="3" t="str">
        <f t="shared" si="61"/>
        <v>OK</v>
      </c>
      <c r="V234" s="3" t="str">
        <f t="shared" si="62"/>
        <v>OK</v>
      </c>
      <c r="W234" s="3" t="str">
        <f t="shared" ref="W234:W264" si="64">IF(Q234&lt;=K234,"OK","ERRO")</f>
        <v>OK</v>
      </c>
      <c r="X234" s="3">
        <f t="shared" si="63"/>
        <v>0</v>
      </c>
    </row>
    <row r="235" spans="1:24" ht="51.95" customHeight="1" x14ac:dyDescent="0.2">
      <c r="A235" s="14" t="s">
        <v>656</v>
      </c>
      <c r="B235" s="15" t="s">
        <v>657</v>
      </c>
      <c r="C235" s="14" t="s">
        <v>22</v>
      </c>
      <c r="D235" s="14" t="s">
        <v>658</v>
      </c>
      <c r="E235" s="16" t="s">
        <v>30</v>
      </c>
      <c r="F235" s="15">
        <v>1</v>
      </c>
      <c r="G235" s="17">
        <v>41.61</v>
      </c>
      <c r="H235" s="17">
        <v>41.61</v>
      </c>
      <c r="J235" s="14" t="s">
        <v>656</v>
      </c>
      <c r="K235" s="15" t="s">
        <v>657</v>
      </c>
      <c r="L235" s="14" t="s">
        <v>22</v>
      </c>
      <c r="M235" s="14" t="s">
        <v>658</v>
      </c>
      <c r="N235" s="16" t="s">
        <v>30</v>
      </c>
      <c r="O235" s="15">
        <v>1</v>
      </c>
      <c r="P235" s="17"/>
      <c r="Q235" s="17">
        <f t="shared" si="58"/>
        <v>0</v>
      </c>
      <c r="S235" s="3" t="b">
        <f t="shared" si="59"/>
        <v>1</v>
      </c>
      <c r="T235" s="3" t="b">
        <f t="shared" si="60"/>
        <v>1</v>
      </c>
      <c r="U235" s="3" t="str">
        <f t="shared" si="61"/>
        <v>OK</v>
      </c>
      <c r="V235" s="3" t="str">
        <f t="shared" si="62"/>
        <v>OK</v>
      </c>
      <c r="W235" s="3" t="str">
        <f t="shared" si="64"/>
        <v>OK</v>
      </c>
      <c r="X235" s="3">
        <f t="shared" si="63"/>
        <v>0</v>
      </c>
    </row>
    <row r="236" spans="1:24" ht="51.95" customHeight="1" x14ac:dyDescent="0.2">
      <c r="A236" s="14" t="s">
        <v>659</v>
      </c>
      <c r="B236" s="15" t="s">
        <v>660</v>
      </c>
      <c r="C236" s="14" t="s">
        <v>22</v>
      </c>
      <c r="D236" s="14" t="s">
        <v>661</v>
      </c>
      <c r="E236" s="16" t="s">
        <v>30</v>
      </c>
      <c r="F236" s="15">
        <v>3</v>
      </c>
      <c r="G236" s="17">
        <v>62.92</v>
      </c>
      <c r="H236" s="17">
        <v>188.76</v>
      </c>
      <c r="J236" s="14" t="s">
        <v>659</v>
      </c>
      <c r="K236" s="15" t="s">
        <v>660</v>
      </c>
      <c r="L236" s="14" t="s">
        <v>22</v>
      </c>
      <c r="M236" s="14" t="s">
        <v>661</v>
      </c>
      <c r="N236" s="16" t="s">
        <v>30</v>
      </c>
      <c r="O236" s="15">
        <v>3</v>
      </c>
      <c r="P236" s="17"/>
      <c r="Q236" s="17">
        <f t="shared" si="58"/>
        <v>0</v>
      </c>
      <c r="S236" s="3" t="b">
        <f t="shared" si="59"/>
        <v>1</v>
      </c>
      <c r="T236" s="3" t="b">
        <f t="shared" si="60"/>
        <v>1</v>
      </c>
      <c r="U236" s="3" t="str">
        <f t="shared" si="61"/>
        <v>OK</v>
      </c>
      <c r="V236" s="3" t="str">
        <f t="shared" si="62"/>
        <v>OK</v>
      </c>
      <c r="W236" s="3" t="str">
        <f t="shared" si="64"/>
        <v>OK</v>
      </c>
      <c r="X236" s="3">
        <f t="shared" si="63"/>
        <v>0</v>
      </c>
    </row>
    <row r="237" spans="1:24" ht="65.099999999999994" customHeight="1" x14ac:dyDescent="0.2">
      <c r="A237" s="14" t="s">
        <v>662</v>
      </c>
      <c r="B237" s="15" t="s">
        <v>663</v>
      </c>
      <c r="C237" s="14" t="s">
        <v>22</v>
      </c>
      <c r="D237" s="14" t="s">
        <v>664</v>
      </c>
      <c r="E237" s="16" t="s">
        <v>30</v>
      </c>
      <c r="F237" s="15">
        <v>2</v>
      </c>
      <c r="G237" s="17">
        <v>62.92</v>
      </c>
      <c r="H237" s="17">
        <v>125.84</v>
      </c>
      <c r="J237" s="14" t="s">
        <v>662</v>
      </c>
      <c r="K237" s="15" t="s">
        <v>663</v>
      </c>
      <c r="L237" s="14" t="s">
        <v>22</v>
      </c>
      <c r="M237" s="14" t="s">
        <v>664</v>
      </c>
      <c r="N237" s="16" t="s">
        <v>30</v>
      </c>
      <c r="O237" s="15">
        <v>2</v>
      </c>
      <c r="P237" s="17"/>
      <c r="Q237" s="17">
        <f t="shared" si="58"/>
        <v>0</v>
      </c>
      <c r="S237" s="3" t="b">
        <f t="shared" si="59"/>
        <v>1</v>
      </c>
      <c r="T237" s="3" t="b">
        <f t="shared" si="60"/>
        <v>1</v>
      </c>
      <c r="U237" s="3" t="str">
        <f t="shared" si="61"/>
        <v>OK</v>
      </c>
      <c r="V237" s="3" t="str">
        <f t="shared" si="62"/>
        <v>OK</v>
      </c>
      <c r="W237" s="3" t="str">
        <f t="shared" si="64"/>
        <v>OK</v>
      </c>
      <c r="X237" s="3">
        <f t="shared" si="63"/>
        <v>0</v>
      </c>
    </row>
    <row r="238" spans="1:24" ht="39" customHeight="1" x14ac:dyDescent="0.2">
      <c r="A238" s="14" t="s">
        <v>665</v>
      </c>
      <c r="B238" s="15" t="s">
        <v>666</v>
      </c>
      <c r="C238" s="14" t="s">
        <v>22</v>
      </c>
      <c r="D238" s="14" t="s">
        <v>667</v>
      </c>
      <c r="E238" s="16" t="s">
        <v>325</v>
      </c>
      <c r="F238" s="15">
        <v>35.6</v>
      </c>
      <c r="G238" s="17">
        <v>17.559999999999999</v>
      </c>
      <c r="H238" s="17">
        <v>625.13</v>
      </c>
      <c r="J238" s="14" t="s">
        <v>665</v>
      </c>
      <c r="K238" s="15" t="s">
        <v>666</v>
      </c>
      <c r="L238" s="14" t="s">
        <v>22</v>
      </c>
      <c r="M238" s="14" t="s">
        <v>667</v>
      </c>
      <c r="N238" s="16" t="s">
        <v>325</v>
      </c>
      <c r="O238" s="15">
        <v>35.6</v>
      </c>
      <c r="P238" s="17"/>
      <c r="Q238" s="17">
        <f t="shared" si="58"/>
        <v>0</v>
      </c>
      <c r="S238" s="3" t="b">
        <f t="shared" si="59"/>
        <v>1</v>
      </c>
      <c r="T238" s="3" t="b">
        <f t="shared" si="60"/>
        <v>1</v>
      </c>
      <c r="U238" s="3" t="str">
        <f t="shared" si="61"/>
        <v>OK</v>
      </c>
      <c r="V238" s="3" t="str">
        <f t="shared" si="62"/>
        <v>OK</v>
      </c>
      <c r="W238" s="3" t="str">
        <f t="shared" si="64"/>
        <v>OK</v>
      </c>
      <c r="X238" s="3">
        <f t="shared" si="63"/>
        <v>0</v>
      </c>
    </row>
    <row r="239" spans="1:24" ht="24" customHeight="1" x14ac:dyDescent="0.2">
      <c r="A239" s="11" t="s">
        <v>668</v>
      </c>
      <c r="B239" s="11"/>
      <c r="C239" s="11"/>
      <c r="D239" s="11" t="s">
        <v>669</v>
      </c>
      <c r="E239" s="11"/>
      <c r="F239" s="12"/>
      <c r="G239" s="11"/>
      <c r="H239" s="13">
        <v>29307.07</v>
      </c>
      <c r="J239" s="11" t="s">
        <v>668</v>
      </c>
      <c r="K239" s="11"/>
      <c r="L239" s="11"/>
      <c r="M239" s="11" t="s">
        <v>669</v>
      </c>
      <c r="N239" s="11"/>
      <c r="O239" s="12"/>
      <c r="P239" s="11"/>
      <c r="Q239" s="13">
        <f>Q240+Q245+Q249+Q252</f>
        <v>0</v>
      </c>
      <c r="S239" s="2"/>
      <c r="T239" s="2"/>
      <c r="U239" s="2"/>
      <c r="V239" s="2"/>
      <c r="W239" s="2"/>
      <c r="X239" s="2"/>
    </row>
    <row r="240" spans="1:24" ht="24" customHeight="1" x14ac:dyDescent="0.2">
      <c r="A240" s="11" t="s">
        <v>670</v>
      </c>
      <c r="B240" s="11"/>
      <c r="C240" s="11"/>
      <c r="D240" s="11" t="s">
        <v>671</v>
      </c>
      <c r="E240" s="11"/>
      <c r="F240" s="12"/>
      <c r="G240" s="11"/>
      <c r="H240" s="13">
        <v>10726.35</v>
      </c>
      <c r="J240" s="11" t="s">
        <v>670</v>
      </c>
      <c r="K240" s="11"/>
      <c r="L240" s="11"/>
      <c r="M240" s="11" t="s">
        <v>671</v>
      </c>
      <c r="N240" s="11"/>
      <c r="O240" s="12"/>
      <c r="P240" s="11"/>
      <c r="Q240" s="13">
        <f>SUM(Q241:Q244)</f>
        <v>0</v>
      </c>
      <c r="S240" s="2"/>
      <c r="T240" s="2"/>
      <c r="U240" s="2"/>
      <c r="V240" s="2"/>
      <c r="W240" s="2"/>
      <c r="X240" s="2"/>
    </row>
    <row r="241" spans="1:24" ht="26.1" customHeight="1" x14ac:dyDescent="0.2">
      <c r="A241" s="14" t="s">
        <v>672</v>
      </c>
      <c r="B241" s="15" t="s">
        <v>673</v>
      </c>
      <c r="C241" s="14" t="s">
        <v>37</v>
      </c>
      <c r="D241" s="14" t="s">
        <v>674</v>
      </c>
      <c r="E241" s="16" t="s">
        <v>39</v>
      </c>
      <c r="F241" s="15">
        <v>216.22</v>
      </c>
      <c r="G241" s="17">
        <v>14.24</v>
      </c>
      <c r="H241" s="17">
        <v>3078.97</v>
      </c>
      <c r="J241" s="14" t="s">
        <v>672</v>
      </c>
      <c r="K241" s="15" t="s">
        <v>673</v>
      </c>
      <c r="L241" s="14" t="s">
        <v>37</v>
      </c>
      <c r="M241" s="14" t="s">
        <v>674</v>
      </c>
      <c r="N241" s="16" t="s">
        <v>39</v>
      </c>
      <c r="O241" s="15">
        <v>216.22</v>
      </c>
      <c r="P241" s="17"/>
      <c r="Q241" s="17">
        <f t="shared" ref="Q241:Q244" si="65">ROUND(O241*P241,2)</f>
        <v>0</v>
      </c>
      <c r="S241" s="3" t="b">
        <f t="shared" si="59"/>
        <v>1</v>
      </c>
      <c r="T241" s="3" t="b">
        <f t="shared" si="60"/>
        <v>1</v>
      </c>
      <c r="U241" s="3" t="str">
        <f t="shared" si="61"/>
        <v>OK</v>
      </c>
      <c r="V241" s="3" t="str">
        <f t="shared" si="62"/>
        <v>OK</v>
      </c>
      <c r="W241" s="3" t="str">
        <f t="shared" si="64"/>
        <v>OK</v>
      </c>
      <c r="X241" s="3">
        <f t="shared" si="63"/>
        <v>0</v>
      </c>
    </row>
    <row r="242" spans="1:24" ht="26.1" customHeight="1" x14ac:dyDescent="0.2">
      <c r="A242" s="14" t="s">
        <v>675</v>
      </c>
      <c r="B242" s="15" t="s">
        <v>676</v>
      </c>
      <c r="C242" s="14" t="s">
        <v>37</v>
      </c>
      <c r="D242" s="14" t="s">
        <v>677</v>
      </c>
      <c r="E242" s="16" t="s">
        <v>39</v>
      </c>
      <c r="F242" s="15">
        <v>216.22</v>
      </c>
      <c r="G242" s="17">
        <v>5.03</v>
      </c>
      <c r="H242" s="17">
        <v>1087.58</v>
      </c>
      <c r="J242" s="14" t="s">
        <v>675</v>
      </c>
      <c r="K242" s="15" t="s">
        <v>676</v>
      </c>
      <c r="L242" s="14" t="s">
        <v>37</v>
      </c>
      <c r="M242" s="14" t="s">
        <v>677</v>
      </c>
      <c r="N242" s="16" t="s">
        <v>39</v>
      </c>
      <c r="O242" s="15">
        <v>216.22</v>
      </c>
      <c r="P242" s="17"/>
      <c r="Q242" s="17">
        <f t="shared" si="65"/>
        <v>0</v>
      </c>
      <c r="S242" s="3" t="b">
        <f t="shared" si="59"/>
        <v>1</v>
      </c>
      <c r="T242" s="3" t="b">
        <f t="shared" si="60"/>
        <v>1</v>
      </c>
      <c r="U242" s="3" t="str">
        <f t="shared" si="61"/>
        <v>OK</v>
      </c>
      <c r="V242" s="3" t="str">
        <f t="shared" si="62"/>
        <v>OK</v>
      </c>
      <c r="W242" s="3" t="str">
        <f t="shared" si="64"/>
        <v>OK</v>
      </c>
      <c r="X242" s="3">
        <f t="shared" si="63"/>
        <v>0</v>
      </c>
    </row>
    <row r="243" spans="1:24" ht="39" customHeight="1" x14ac:dyDescent="0.2">
      <c r="A243" s="14" t="s">
        <v>678</v>
      </c>
      <c r="B243" s="15" t="s">
        <v>679</v>
      </c>
      <c r="C243" s="14" t="s">
        <v>37</v>
      </c>
      <c r="D243" s="14" t="s">
        <v>680</v>
      </c>
      <c r="E243" s="16" t="s">
        <v>39</v>
      </c>
      <c r="F243" s="15">
        <v>89</v>
      </c>
      <c r="G243" s="17">
        <v>53.46</v>
      </c>
      <c r="H243" s="17">
        <v>4757.9399999999996</v>
      </c>
      <c r="J243" s="14" t="s">
        <v>678</v>
      </c>
      <c r="K243" s="15" t="s">
        <v>679</v>
      </c>
      <c r="L243" s="14" t="s">
        <v>37</v>
      </c>
      <c r="M243" s="14" t="s">
        <v>680</v>
      </c>
      <c r="N243" s="16" t="s">
        <v>39</v>
      </c>
      <c r="O243" s="15">
        <v>89</v>
      </c>
      <c r="P243" s="17"/>
      <c r="Q243" s="17">
        <f t="shared" si="65"/>
        <v>0</v>
      </c>
      <c r="S243" s="3" t="b">
        <f t="shared" si="59"/>
        <v>1</v>
      </c>
      <c r="T243" s="3" t="b">
        <f t="shared" si="60"/>
        <v>1</v>
      </c>
      <c r="U243" s="3" t="str">
        <f t="shared" si="61"/>
        <v>OK</v>
      </c>
      <c r="V243" s="3" t="str">
        <f t="shared" si="62"/>
        <v>OK</v>
      </c>
      <c r="W243" s="3" t="str">
        <f t="shared" si="64"/>
        <v>OK</v>
      </c>
      <c r="X243" s="3">
        <f t="shared" si="63"/>
        <v>0</v>
      </c>
    </row>
    <row r="244" spans="1:24" ht="39" customHeight="1" x14ac:dyDescent="0.2">
      <c r="A244" s="14" t="s">
        <v>681</v>
      </c>
      <c r="B244" s="15" t="s">
        <v>682</v>
      </c>
      <c r="C244" s="14" t="s">
        <v>37</v>
      </c>
      <c r="D244" s="14" t="s">
        <v>683</v>
      </c>
      <c r="E244" s="16" t="s">
        <v>39</v>
      </c>
      <c r="F244" s="15">
        <v>50.6</v>
      </c>
      <c r="G244" s="17">
        <v>35.61</v>
      </c>
      <c r="H244" s="17">
        <v>1801.86</v>
      </c>
      <c r="J244" s="14" t="s">
        <v>681</v>
      </c>
      <c r="K244" s="15" t="s">
        <v>682</v>
      </c>
      <c r="L244" s="14" t="s">
        <v>37</v>
      </c>
      <c r="M244" s="14" t="s">
        <v>683</v>
      </c>
      <c r="N244" s="16" t="s">
        <v>39</v>
      </c>
      <c r="O244" s="15">
        <v>50.6</v>
      </c>
      <c r="P244" s="17"/>
      <c r="Q244" s="17">
        <f t="shared" si="65"/>
        <v>0</v>
      </c>
      <c r="S244" s="3" t="b">
        <f t="shared" si="59"/>
        <v>1</v>
      </c>
      <c r="T244" s="3" t="b">
        <f t="shared" si="60"/>
        <v>1</v>
      </c>
      <c r="U244" s="3" t="str">
        <f t="shared" si="61"/>
        <v>OK</v>
      </c>
      <c r="V244" s="3" t="str">
        <f t="shared" si="62"/>
        <v>OK</v>
      </c>
      <c r="W244" s="3" t="str">
        <f t="shared" si="64"/>
        <v>OK</v>
      </c>
      <c r="X244" s="3">
        <f t="shared" si="63"/>
        <v>0</v>
      </c>
    </row>
    <row r="245" spans="1:24" ht="24" customHeight="1" x14ac:dyDescent="0.2">
      <c r="A245" s="11" t="s">
        <v>684</v>
      </c>
      <c r="B245" s="11"/>
      <c r="C245" s="11"/>
      <c r="D245" s="11" t="s">
        <v>685</v>
      </c>
      <c r="E245" s="11"/>
      <c r="F245" s="12"/>
      <c r="G245" s="11"/>
      <c r="H245" s="13">
        <v>1906.56</v>
      </c>
      <c r="J245" s="11" t="s">
        <v>684</v>
      </c>
      <c r="K245" s="11"/>
      <c r="L245" s="11"/>
      <c r="M245" s="11" t="s">
        <v>685</v>
      </c>
      <c r="N245" s="11"/>
      <c r="O245" s="12"/>
      <c r="P245" s="11"/>
      <c r="Q245" s="13">
        <f>SUM(Q246:Q248)</f>
        <v>0</v>
      </c>
      <c r="S245" s="2"/>
      <c r="T245" s="2"/>
      <c r="U245" s="2"/>
      <c r="V245" s="2"/>
      <c r="W245" s="2"/>
      <c r="X245" s="2"/>
    </row>
    <row r="246" spans="1:24" ht="26.1" customHeight="1" x14ac:dyDescent="0.2">
      <c r="A246" s="14" t="s">
        <v>686</v>
      </c>
      <c r="B246" s="15" t="s">
        <v>687</v>
      </c>
      <c r="C246" s="14" t="s">
        <v>37</v>
      </c>
      <c r="D246" s="14" t="s">
        <v>688</v>
      </c>
      <c r="E246" s="16" t="s">
        <v>39</v>
      </c>
      <c r="F246" s="15">
        <v>33.21</v>
      </c>
      <c r="G246" s="17">
        <v>6.08</v>
      </c>
      <c r="H246" s="17">
        <v>201.91</v>
      </c>
      <c r="J246" s="14" t="s">
        <v>686</v>
      </c>
      <c r="K246" s="15" t="s">
        <v>687</v>
      </c>
      <c r="L246" s="14" t="s">
        <v>37</v>
      </c>
      <c r="M246" s="14" t="s">
        <v>688</v>
      </c>
      <c r="N246" s="16" t="s">
        <v>39</v>
      </c>
      <c r="O246" s="15">
        <v>33.21</v>
      </c>
      <c r="P246" s="17"/>
      <c r="Q246" s="17">
        <f>ROUND(O246*P246,2)</f>
        <v>0</v>
      </c>
      <c r="S246" s="3" t="b">
        <f t="shared" si="59"/>
        <v>1</v>
      </c>
      <c r="T246" s="3" t="b">
        <f t="shared" si="60"/>
        <v>1</v>
      </c>
      <c r="U246" s="3" t="str">
        <f t="shared" si="61"/>
        <v>OK</v>
      </c>
      <c r="V246" s="3" t="str">
        <f t="shared" si="62"/>
        <v>OK</v>
      </c>
      <c r="W246" s="3" t="str">
        <f t="shared" si="64"/>
        <v>OK</v>
      </c>
      <c r="X246" s="3">
        <f t="shared" si="63"/>
        <v>0</v>
      </c>
    </row>
    <row r="247" spans="1:24" ht="26.1" customHeight="1" x14ac:dyDescent="0.2">
      <c r="A247" s="14" t="s">
        <v>689</v>
      </c>
      <c r="B247" s="15" t="s">
        <v>690</v>
      </c>
      <c r="C247" s="14" t="s">
        <v>44</v>
      </c>
      <c r="D247" s="14" t="s">
        <v>691</v>
      </c>
      <c r="E247" s="16" t="s">
        <v>39</v>
      </c>
      <c r="F247" s="15">
        <v>33.21</v>
      </c>
      <c r="G247" s="17">
        <v>38.380000000000003</v>
      </c>
      <c r="H247" s="17">
        <v>1274.5899999999999</v>
      </c>
      <c r="J247" s="14" t="s">
        <v>689</v>
      </c>
      <c r="K247" s="15" t="s">
        <v>690</v>
      </c>
      <c r="L247" s="14" t="s">
        <v>44</v>
      </c>
      <c r="M247" s="14" t="s">
        <v>691</v>
      </c>
      <c r="N247" s="16" t="s">
        <v>39</v>
      </c>
      <c r="O247" s="15">
        <v>33.21</v>
      </c>
      <c r="P247" s="17"/>
      <c r="Q247" s="17">
        <f>ROUND(O247*P247,2)</f>
        <v>0</v>
      </c>
      <c r="S247" s="3" t="b">
        <f t="shared" si="59"/>
        <v>1</v>
      </c>
      <c r="T247" s="3" t="b">
        <f t="shared" si="60"/>
        <v>1</v>
      </c>
      <c r="U247" s="3" t="str">
        <f t="shared" si="61"/>
        <v>OK</v>
      </c>
      <c r="V247" s="3" t="str">
        <f t="shared" si="62"/>
        <v>OK</v>
      </c>
      <c r="W247" s="3" t="str">
        <f t="shared" si="64"/>
        <v>OK</v>
      </c>
      <c r="X247" s="3">
        <f t="shared" si="63"/>
        <v>0</v>
      </c>
    </row>
    <row r="248" spans="1:24" ht="26.1" customHeight="1" x14ac:dyDescent="0.2">
      <c r="A248" s="14" t="s">
        <v>692</v>
      </c>
      <c r="B248" s="15" t="s">
        <v>693</v>
      </c>
      <c r="C248" s="14" t="s">
        <v>37</v>
      </c>
      <c r="D248" s="14" t="s">
        <v>694</v>
      </c>
      <c r="E248" s="16" t="s">
        <v>39</v>
      </c>
      <c r="F248" s="15">
        <v>33.21</v>
      </c>
      <c r="G248" s="17">
        <v>12.95</v>
      </c>
      <c r="H248" s="17">
        <v>430.06</v>
      </c>
      <c r="J248" s="14" t="s">
        <v>692</v>
      </c>
      <c r="K248" s="15" t="s">
        <v>693</v>
      </c>
      <c r="L248" s="14" t="s">
        <v>37</v>
      </c>
      <c r="M248" s="14" t="s">
        <v>694</v>
      </c>
      <c r="N248" s="16" t="s">
        <v>39</v>
      </c>
      <c r="O248" s="15">
        <v>33.21</v>
      </c>
      <c r="P248" s="17"/>
      <c r="Q248" s="17">
        <f>ROUND(O248*P248,2)</f>
        <v>0</v>
      </c>
      <c r="S248" s="3" t="b">
        <f t="shared" si="59"/>
        <v>1</v>
      </c>
      <c r="T248" s="3" t="b">
        <f t="shared" si="60"/>
        <v>1</v>
      </c>
      <c r="U248" s="3" t="str">
        <f t="shared" si="61"/>
        <v>OK</v>
      </c>
      <c r="V248" s="3" t="str">
        <f t="shared" si="62"/>
        <v>OK</v>
      </c>
      <c r="W248" s="3" t="str">
        <f t="shared" si="64"/>
        <v>OK</v>
      </c>
      <c r="X248" s="3">
        <f t="shared" si="63"/>
        <v>0</v>
      </c>
    </row>
    <row r="249" spans="1:24" ht="24" customHeight="1" x14ac:dyDescent="0.2">
      <c r="A249" s="11" t="s">
        <v>695</v>
      </c>
      <c r="B249" s="11"/>
      <c r="C249" s="11"/>
      <c r="D249" s="11" t="s">
        <v>696</v>
      </c>
      <c r="E249" s="11"/>
      <c r="F249" s="12"/>
      <c r="G249" s="11"/>
      <c r="H249" s="13">
        <v>1473.17</v>
      </c>
      <c r="J249" s="11" t="s">
        <v>695</v>
      </c>
      <c r="K249" s="11"/>
      <c r="L249" s="11"/>
      <c r="M249" s="11" t="s">
        <v>696</v>
      </c>
      <c r="N249" s="11"/>
      <c r="O249" s="12"/>
      <c r="P249" s="11"/>
      <c r="Q249" s="13">
        <f>SUM(Q250:Q251)</f>
        <v>0</v>
      </c>
      <c r="S249" s="2"/>
      <c r="T249" s="2"/>
      <c r="U249" s="2"/>
      <c r="V249" s="2"/>
      <c r="W249" s="2"/>
      <c r="X249" s="2"/>
    </row>
    <row r="250" spans="1:24" ht="39" customHeight="1" x14ac:dyDescent="0.2">
      <c r="A250" s="14" t="s">
        <v>697</v>
      </c>
      <c r="B250" s="15" t="s">
        <v>698</v>
      </c>
      <c r="C250" s="14" t="s">
        <v>37</v>
      </c>
      <c r="D250" s="14" t="s">
        <v>699</v>
      </c>
      <c r="E250" s="16" t="s">
        <v>39</v>
      </c>
      <c r="F250" s="15">
        <v>36</v>
      </c>
      <c r="G250" s="17">
        <v>29.83</v>
      </c>
      <c r="H250" s="17">
        <v>1073.8800000000001</v>
      </c>
      <c r="J250" s="14" t="s">
        <v>697</v>
      </c>
      <c r="K250" s="15" t="s">
        <v>698</v>
      </c>
      <c r="L250" s="14" t="s">
        <v>37</v>
      </c>
      <c r="M250" s="14" t="s">
        <v>699</v>
      </c>
      <c r="N250" s="16" t="s">
        <v>39</v>
      </c>
      <c r="O250" s="15">
        <v>36</v>
      </c>
      <c r="P250" s="17"/>
      <c r="Q250" s="17">
        <f t="shared" ref="Q250:Q251" si="66">ROUND(O250*P250,2)</f>
        <v>0</v>
      </c>
      <c r="S250" s="3" t="b">
        <f t="shared" si="59"/>
        <v>1</v>
      </c>
      <c r="T250" s="3" t="b">
        <f t="shared" si="60"/>
        <v>1</v>
      </c>
      <c r="U250" s="3" t="str">
        <f t="shared" si="61"/>
        <v>OK</v>
      </c>
      <c r="V250" s="3" t="str">
        <f t="shared" si="62"/>
        <v>OK</v>
      </c>
      <c r="W250" s="3" t="str">
        <f t="shared" si="64"/>
        <v>OK</v>
      </c>
      <c r="X250" s="3">
        <f t="shared" si="63"/>
        <v>0</v>
      </c>
    </row>
    <row r="251" spans="1:24" ht="39" customHeight="1" x14ac:dyDescent="0.2">
      <c r="A251" s="14" t="s">
        <v>700</v>
      </c>
      <c r="B251" s="15" t="s">
        <v>701</v>
      </c>
      <c r="C251" s="14" t="s">
        <v>37</v>
      </c>
      <c r="D251" s="14" t="s">
        <v>702</v>
      </c>
      <c r="E251" s="16" t="s">
        <v>39</v>
      </c>
      <c r="F251" s="15">
        <v>14.22</v>
      </c>
      <c r="G251" s="17">
        <v>28.08</v>
      </c>
      <c r="H251" s="17">
        <v>399.29</v>
      </c>
      <c r="J251" s="14" t="s">
        <v>700</v>
      </c>
      <c r="K251" s="15" t="s">
        <v>701</v>
      </c>
      <c r="L251" s="14" t="s">
        <v>37</v>
      </c>
      <c r="M251" s="14" t="s">
        <v>702</v>
      </c>
      <c r="N251" s="16" t="s">
        <v>39</v>
      </c>
      <c r="O251" s="15">
        <v>14.22</v>
      </c>
      <c r="P251" s="17"/>
      <c r="Q251" s="17">
        <f t="shared" si="66"/>
        <v>0</v>
      </c>
      <c r="S251" s="3" t="b">
        <f t="shared" si="59"/>
        <v>1</v>
      </c>
      <c r="T251" s="3" t="b">
        <f t="shared" si="60"/>
        <v>1</v>
      </c>
      <c r="U251" s="3" t="str">
        <f t="shared" si="61"/>
        <v>OK</v>
      </c>
      <c r="V251" s="3" t="str">
        <f t="shared" si="62"/>
        <v>OK</v>
      </c>
      <c r="W251" s="3" t="str">
        <f t="shared" si="64"/>
        <v>OK</v>
      </c>
      <c r="X251" s="3">
        <f t="shared" si="63"/>
        <v>0</v>
      </c>
    </row>
    <row r="252" spans="1:24" ht="24" customHeight="1" x14ac:dyDescent="0.2">
      <c r="A252" s="11" t="s">
        <v>703</v>
      </c>
      <c r="B252" s="11"/>
      <c r="C252" s="11"/>
      <c r="D252" s="11" t="s">
        <v>704</v>
      </c>
      <c r="E252" s="11"/>
      <c r="F252" s="12"/>
      <c r="G252" s="11"/>
      <c r="H252" s="13">
        <v>15200.99</v>
      </c>
      <c r="J252" s="11" t="s">
        <v>703</v>
      </c>
      <c r="K252" s="11"/>
      <c r="L252" s="11"/>
      <c r="M252" s="11" t="s">
        <v>704</v>
      </c>
      <c r="N252" s="11"/>
      <c r="O252" s="12"/>
      <c r="P252" s="11"/>
      <c r="Q252" s="13">
        <f>SUM(Q253:Q256)</f>
        <v>0</v>
      </c>
      <c r="S252" s="2"/>
      <c r="T252" s="2"/>
      <c r="U252" s="2"/>
      <c r="V252" s="2"/>
      <c r="W252" s="2"/>
      <c r="X252" s="2"/>
    </row>
    <row r="253" spans="1:24" ht="26.1" customHeight="1" x14ac:dyDescent="0.2">
      <c r="A253" s="14" t="s">
        <v>705</v>
      </c>
      <c r="B253" s="15" t="s">
        <v>706</v>
      </c>
      <c r="C253" s="14" t="s">
        <v>37</v>
      </c>
      <c r="D253" s="14" t="s">
        <v>707</v>
      </c>
      <c r="E253" s="16" t="s">
        <v>39</v>
      </c>
      <c r="F253" s="15">
        <v>160.75</v>
      </c>
      <c r="G253" s="17">
        <v>11.46</v>
      </c>
      <c r="H253" s="17">
        <v>1842.19</v>
      </c>
      <c r="J253" s="14" t="s">
        <v>705</v>
      </c>
      <c r="K253" s="15" t="s">
        <v>706</v>
      </c>
      <c r="L253" s="14" t="s">
        <v>37</v>
      </c>
      <c r="M253" s="14" t="s">
        <v>707</v>
      </c>
      <c r="N253" s="16" t="s">
        <v>39</v>
      </c>
      <c r="O253" s="15">
        <v>160.75</v>
      </c>
      <c r="P253" s="17"/>
      <c r="Q253" s="17">
        <f t="shared" ref="Q253:Q256" si="67">ROUND(O253*P253,2)</f>
        <v>0</v>
      </c>
      <c r="S253" s="3" t="b">
        <f t="shared" si="59"/>
        <v>1</v>
      </c>
      <c r="T253" s="3" t="b">
        <f t="shared" si="60"/>
        <v>1</v>
      </c>
      <c r="U253" s="3" t="str">
        <f t="shared" si="61"/>
        <v>OK</v>
      </c>
      <c r="V253" s="3" t="str">
        <f t="shared" si="62"/>
        <v>OK</v>
      </c>
      <c r="W253" s="3" t="str">
        <f t="shared" si="64"/>
        <v>OK</v>
      </c>
      <c r="X253" s="3">
        <f t="shared" si="63"/>
        <v>0</v>
      </c>
    </row>
    <row r="254" spans="1:24" ht="26.1" customHeight="1" x14ac:dyDescent="0.2">
      <c r="A254" s="14" t="s">
        <v>708</v>
      </c>
      <c r="B254" s="15" t="s">
        <v>709</v>
      </c>
      <c r="C254" s="14" t="s">
        <v>22</v>
      </c>
      <c r="D254" s="14" t="s">
        <v>710</v>
      </c>
      <c r="E254" s="16" t="s">
        <v>39</v>
      </c>
      <c r="F254" s="15">
        <v>222.24</v>
      </c>
      <c r="G254" s="17">
        <v>18.649999999999999</v>
      </c>
      <c r="H254" s="17">
        <v>4144.7700000000004</v>
      </c>
      <c r="J254" s="14" t="s">
        <v>708</v>
      </c>
      <c r="K254" s="15" t="s">
        <v>709</v>
      </c>
      <c r="L254" s="14" t="s">
        <v>22</v>
      </c>
      <c r="M254" s="14" t="s">
        <v>710</v>
      </c>
      <c r="N254" s="16" t="s">
        <v>39</v>
      </c>
      <c r="O254" s="15">
        <v>222.24</v>
      </c>
      <c r="P254" s="17"/>
      <c r="Q254" s="17">
        <f t="shared" si="67"/>
        <v>0</v>
      </c>
      <c r="S254" s="3" t="b">
        <f t="shared" si="59"/>
        <v>1</v>
      </c>
      <c r="T254" s="3" t="b">
        <f t="shared" si="60"/>
        <v>1</v>
      </c>
      <c r="U254" s="3" t="str">
        <f t="shared" si="61"/>
        <v>OK</v>
      </c>
      <c r="V254" s="3" t="str">
        <f t="shared" si="62"/>
        <v>OK</v>
      </c>
      <c r="W254" s="3" t="str">
        <f t="shared" si="64"/>
        <v>OK</v>
      </c>
      <c r="X254" s="3">
        <f t="shared" si="63"/>
        <v>0</v>
      </c>
    </row>
    <row r="255" spans="1:24" ht="51.95" customHeight="1" x14ac:dyDescent="0.2">
      <c r="A255" s="14" t="s">
        <v>711</v>
      </c>
      <c r="B255" s="15" t="s">
        <v>712</v>
      </c>
      <c r="C255" s="14" t="s">
        <v>37</v>
      </c>
      <c r="D255" s="14" t="s">
        <v>713</v>
      </c>
      <c r="E255" s="16" t="s">
        <v>39</v>
      </c>
      <c r="F255" s="15">
        <v>139.33000000000001</v>
      </c>
      <c r="G255" s="17">
        <v>60.07</v>
      </c>
      <c r="H255" s="17">
        <v>8369.5499999999993</v>
      </c>
      <c r="J255" s="14" t="s">
        <v>711</v>
      </c>
      <c r="K255" s="15" t="s">
        <v>712</v>
      </c>
      <c r="L255" s="14" t="s">
        <v>37</v>
      </c>
      <c r="M255" s="14" t="s">
        <v>713</v>
      </c>
      <c r="N255" s="16" t="s">
        <v>39</v>
      </c>
      <c r="O255" s="15">
        <v>139.33000000000001</v>
      </c>
      <c r="P255" s="17"/>
      <c r="Q255" s="17">
        <f t="shared" si="67"/>
        <v>0</v>
      </c>
      <c r="S255" s="3" t="b">
        <f t="shared" si="59"/>
        <v>1</v>
      </c>
      <c r="T255" s="3" t="b">
        <f t="shared" si="60"/>
        <v>1</v>
      </c>
      <c r="U255" s="3" t="str">
        <f t="shared" si="61"/>
        <v>OK</v>
      </c>
      <c r="V255" s="3" t="str">
        <f t="shared" si="62"/>
        <v>OK</v>
      </c>
      <c r="W255" s="3" t="str">
        <f t="shared" si="64"/>
        <v>OK</v>
      </c>
      <c r="X255" s="3">
        <f t="shared" si="63"/>
        <v>0</v>
      </c>
    </row>
    <row r="256" spans="1:24" ht="51.95" customHeight="1" x14ac:dyDescent="0.2">
      <c r="A256" s="14" t="s">
        <v>714</v>
      </c>
      <c r="B256" s="15" t="s">
        <v>715</v>
      </c>
      <c r="C256" s="14" t="s">
        <v>37</v>
      </c>
      <c r="D256" s="14" t="s">
        <v>716</v>
      </c>
      <c r="E256" s="16" t="s">
        <v>39</v>
      </c>
      <c r="F256" s="15">
        <v>26.92</v>
      </c>
      <c r="G256" s="17">
        <v>31.37</v>
      </c>
      <c r="H256" s="17">
        <v>844.48</v>
      </c>
      <c r="J256" s="14" t="s">
        <v>714</v>
      </c>
      <c r="K256" s="15" t="s">
        <v>715</v>
      </c>
      <c r="L256" s="14" t="s">
        <v>37</v>
      </c>
      <c r="M256" s="14" t="s">
        <v>716</v>
      </c>
      <c r="N256" s="16" t="s">
        <v>39</v>
      </c>
      <c r="O256" s="15">
        <v>26.92</v>
      </c>
      <c r="P256" s="17"/>
      <c r="Q256" s="17">
        <f t="shared" si="67"/>
        <v>0</v>
      </c>
      <c r="S256" s="3" t="b">
        <f t="shared" si="59"/>
        <v>1</v>
      </c>
      <c r="T256" s="3" t="b">
        <f t="shared" si="60"/>
        <v>1</v>
      </c>
      <c r="U256" s="3" t="str">
        <f t="shared" si="61"/>
        <v>OK</v>
      </c>
      <c r="V256" s="3" t="str">
        <f t="shared" si="62"/>
        <v>OK</v>
      </c>
      <c r="W256" s="3" t="str">
        <f t="shared" si="64"/>
        <v>OK</v>
      </c>
      <c r="X256" s="3">
        <f t="shared" si="63"/>
        <v>0</v>
      </c>
    </row>
    <row r="257" spans="1:24" ht="24" customHeight="1" x14ac:dyDescent="0.2">
      <c r="A257" s="11" t="s">
        <v>717</v>
      </c>
      <c r="B257" s="11"/>
      <c r="C257" s="11"/>
      <c r="D257" s="11" t="s">
        <v>718</v>
      </c>
      <c r="E257" s="11"/>
      <c r="F257" s="12"/>
      <c r="G257" s="11"/>
      <c r="H257" s="13">
        <v>538.09</v>
      </c>
      <c r="J257" s="11" t="s">
        <v>717</v>
      </c>
      <c r="K257" s="11"/>
      <c r="L257" s="11"/>
      <c r="M257" s="11" t="s">
        <v>718</v>
      </c>
      <c r="N257" s="11"/>
      <c r="O257" s="12"/>
      <c r="P257" s="11"/>
      <c r="Q257" s="13">
        <f>Q258</f>
        <v>0</v>
      </c>
      <c r="S257" s="2"/>
      <c r="T257" s="2"/>
      <c r="U257" s="2"/>
      <c r="V257" s="2"/>
      <c r="W257" s="2"/>
      <c r="X257" s="2"/>
    </row>
    <row r="258" spans="1:24" ht="24" customHeight="1" x14ac:dyDescent="0.2">
      <c r="A258" s="11" t="s">
        <v>719</v>
      </c>
      <c r="B258" s="11"/>
      <c r="C258" s="11"/>
      <c r="D258" s="11" t="s">
        <v>720</v>
      </c>
      <c r="E258" s="11"/>
      <c r="F258" s="12"/>
      <c r="G258" s="11"/>
      <c r="H258" s="13">
        <v>538.09</v>
      </c>
      <c r="J258" s="11" t="s">
        <v>719</v>
      </c>
      <c r="K258" s="11"/>
      <c r="L258" s="11"/>
      <c r="M258" s="11" t="s">
        <v>720</v>
      </c>
      <c r="N258" s="11"/>
      <c r="O258" s="12"/>
      <c r="P258" s="11"/>
      <c r="Q258" s="13">
        <f>SUM(Q259)</f>
        <v>0</v>
      </c>
      <c r="S258" s="2"/>
      <c r="T258" s="2"/>
      <c r="U258" s="2"/>
      <c r="V258" s="2"/>
      <c r="W258" s="2"/>
      <c r="X258" s="2"/>
    </row>
    <row r="259" spans="1:24" ht="51.95" customHeight="1" x14ac:dyDescent="0.2">
      <c r="A259" s="14" t="s">
        <v>721</v>
      </c>
      <c r="B259" s="15" t="s">
        <v>722</v>
      </c>
      <c r="C259" s="14" t="s">
        <v>22</v>
      </c>
      <c r="D259" s="14" t="s">
        <v>723</v>
      </c>
      <c r="E259" s="16" t="s">
        <v>46</v>
      </c>
      <c r="F259" s="15">
        <v>25.97</v>
      </c>
      <c r="G259" s="17">
        <v>20.72</v>
      </c>
      <c r="H259" s="17">
        <v>538.09</v>
      </c>
      <c r="J259" s="14" t="s">
        <v>721</v>
      </c>
      <c r="K259" s="15" t="s">
        <v>722</v>
      </c>
      <c r="L259" s="14" t="s">
        <v>22</v>
      </c>
      <c r="M259" s="14" t="s">
        <v>723</v>
      </c>
      <c r="N259" s="16" t="s">
        <v>46</v>
      </c>
      <c r="O259" s="15">
        <v>25.97</v>
      </c>
      <c r="P259" s="17"/>
      <c r="Q259" s="17">
        <f>ROUND(O259*P259,2)</f>
        <v>0</v>
      </c>
      <c r="S259" s="3" t="b">
        <f t="shared" si="59"/>
        <v>1</v>
      </c>
      <c r="T259" s="3" t="b">
        <f t="shared" si="60"/>
        <v>1</v>
      </c>
      <c r="U259" s="3" t="str">
        <f t="shared" si="61"/>
        <v>OK</v>
      </c>
      <c r="V259" s="3" t="str">
        <f t="shared" si="62"/>
        <v>OK</v>
      </c>
      <c r="W259" s="3" t="str">
        <f t="shared" si="64"/>
        <v>OK</v>
      </c>
      <c r="X259" s="3">
        <f t="shared" si="63"/>
        <v>0</v>
      </c>
    </row>
    <row r="260" spans="1:24" ht="24" customHeight="1" x14ac:dyDescent="0.2">
      <c r="A260" s="11" t="s">
        <v>724</v>
      </c>
      <c r="B260" s="11"/>
      <c r="C260" s="11"/>
      <c r="D260" s="11" t="s">
        <v>725</v>
      </c>
      <c r="E260" s="11"/>
      <c r="F260" s="12"/>
      <c r="G260" s="11"/>
      <c r="H260" s="13">
        <v>22866.5</v>
      </c>
      <c r="J260" s="11" t="s">
        <v>724</v>
      </c>
      <c r="K260" s="11"/>
      <c r="L260" s="11"/>
      <c r="M260" s="11" t="s">
        <v>725</v>
      </c>
      <c r="N260" s="11"/>
      <c r="O260" s="12"/>
      <c r="P260" s="11"/>
      <c r="Q260" s="13">
        <f>Q261</f>
        <v>0</v>
      </c>
      <c r="S260" s="2"/>
      <c r="T260" s="2"/>
      <c r="U260" s="2"/>
      <c r="V260" s="2"/>
      <c r="W260" s="2"/>
      <c r="X260" s="2"/>
    </row>
    <row r="261" spans="1:24" ht="24" customHeight="1" x14ac:dyDescent="0.2">
      <c r="A261" s="11" t="s">
        <v>726</v>
      </c>
      <c r="B261" s="11"/>
      <c r="C261" s="11"/>
      <c r="D261" s="11" t="s">
        <v>727</v>
      </c>
      <c r="E261" s="11"/>
      <c r="F261" s="12"/>
      <c r="G261" s="11"/>
      <c r="H261" s="13">
        <v>22866.5</v>
      </c>
      <c r="J261" s="11" t="s">
        <v>726</v>
      </c>
      <c r="K261" s="11"/>
      <c r="L261" s="11"/>
      <c r="M261" s="11" t="s">
        <v>727</v>
      </c>
      <c r="N261" s="11"/>
      <c r="O261" s="12"/>
      <c r="P261" s="11"/>
      <c r="Q261" s="13">
        <f>SUM(Q262:Q264)</f>
        <v>0</v>
      </c>
      <c r="S261" s="2"/>
      <c r="T261" s="2"/>
      <c r="U261" s="2"/>
      <c r="V261" s="2"/>
      <c r="W261" s="2"/>
      <c r="X261" s="2"/>
    </row>
    <row r="262" spans="1:24" ht="24" customHeight="1" x14ac:dyDescent="0.2">
      <c r="A262" s="14" t="s">
        <v>728</v>
      </c>
      <c r="B262" s="15" t="s">
        <v>729</v>
      </c>
      <c r="C262" s="14" t="s">
        <v>22</v>
      </c>
      <c r="D262" s="14" t="s">
        <v>730</v>
      </c>
      <c r="E262" s="16" t="s">
        <v>71</v>
      </c>
      <c r="F262" s="15">
        <v>50</v>
      </c>
      <c r="G262" s="17">
        <v>16.03</v>
      </c>
      <c r="H262" s="17">
        <v>801.5</v>
      </c>
      <c r="J262" s="14" t="s">
        <v>728</v>
      </c>
      <c r="K262" s="15" t="s">
        <v>729</v>
      </c>
      <c r="L262" s="14" t="s">
        <v>22</v>
      </c>
      <c r="M262" s="14" t="s">
        <v>730</v>
      </c>
      <c r="N262" s="16" t="s">
        <v>71</v>
      </c>
      <c r="O262" s="15">
        <v>50</v>
      </c>
      <c r="P262" s="17"/>
      <c r="Q262" s="17">
        <f t="shared" ref="Q262:Q264" si="68">ROUND(O262*P262,2)</f>
        <v>0</v>
      </c>
      <c r="S262" s="3" t="b">
        <f t="shared" si="59"/>
        <v>1</v>
      </c>
      <c r="T262" s="3" t="b">
        <f t="shared" si="60"/>
        <v>1</v>
      </c>
      <c r="U262" s="3" t="str">
        <f t="shared" si="61"/>
        <v>OK</v>
      </c>
      <c r="V262" s="3" t="str">
        <f t="shared" si="62"/>
        <v>OK</v>
      </c>
      <c r="W262" s="3" t="str">
        <f t="shared" si="64"/>
        <v>OK</v>
      </c>
      <c r="X262" s="3">
        <f t="shared" si="63"/>
        <v>0</v>
      </c>
    </row>
    <row r="263" spans="1:24" ht="24" customHeight="1" x14ac:dyDescent="0.2">
      <c r="A263" s="14" t="s">
        <v>731</v>
      </c>
      <c r="B263" s="15" t="s">
        <v>732</v>
      </c>
      <c r="C263" s="14" t="s">
        <v>733</v>
      </c>
      <c r="D263" s="14" t="s">
        <v>734</v>
      </c>
      <c r="E263" s="16" t="s">
        <v>735</v>
      </c>
      <c r="F263" s="15">
        <v>15</v>
      </c>
      <c r="G263" s="17">
        <v>338.6</v>
      </c>
      <c r="H263" s="17">
        <v>5079</v>
      </c>
      <c r="J263" s="14" t="s">
        <v>731</v>
      </c>
      <c r="K263" s="15" t="s">
        <v>732</v>
      </c>
      <c r="L263" s="14" t="s">
        <v>733</v>
      </c>
      <c r="M263" s="14" t="s">
        <v>734</v>
      </c>
      <c r="N263" s="16" t="s">
        <v>735</v>
      </c>
      <c r="O263" s="15">
        <v>15</v>
      </c>
      <c r="P263" s="17"/>
      <c r="Q263" s="17">
        <f t="shared" si="68"/>
        <v>0</v>
      </c>
      <c r="S263" s="3" t="b">
        <f t="shared" si="59"/>
        <v>1</v>
      </c>
      <c r="T263" s="3" t="b">
        <f t="shared" si="60"/>
        <v>1</v>
      </c>
      <c r="U263" s="3" t="str">
        <f t="shared" si="61"/>
        <v>OK</v>
      </c>
      <c r="V263" s="3" t="str">
        <f t="shared" si="62"/>
        <v>OK</v>
      </c>
      <c r="W263" s="3" t="str">
        <f t="shared" si="64"/>
        <v>OK</v>
      </c>
      <c r="X263" s="3">
        <f t="shared" si="63"/>
        <v>0</v>
      </c>
    </row>
    <row r="264" spans="1:24" ht="24" customHeight="1" x14ac:dyDescent="0.2">
      <c r="A264" s="14" t="s">
        <v>736</v>
      </c>
      <c r="B264" s="15" t="s">
        <v>737</v>
      </c>
      <c r="C264" s="14" t="s">
        <v>22</v>
      </c>
      <c r="D264" s="14" t="s">
        <v>725</v>
      </c>
      <c r="E264" s="16" t="s">
        <v>39</v>
      </c>
      <c r="F264" s="15">
        <v>3800</v>
      </c>
      <c r="G264" s="17">
        <v>4.47</v>
      </c>
      <c r="H264" s="17">
        <v>16986</v>
      </c>
      <c r="J264" s="14" t="s">
        <v>736</v>
      </c>
      <c r="K264" s="15" t="s">
        <v>737</v>
      </c>
      <c r="L264" s="14" t="s">
        <v>22</v>
      </c>
      <c r="M264" s="14" t="s">
        <v>725</v>
      </c>
      <c r="N264" s="16" t="s">
        <v>39</v>
      </c>
      <c r="O264" s="15">
        <v>3800</v>
      </c>
      <c r="P264" s="17"/>
      <c r="Q264" s="17">
        <f t="shared" si="68"/>
        <v>0</v>
      </c>
      <c r="S264" s="3" t="b">
        <f t="shared" si="59"/>
        <v>1</v>
      </c>
      <c r="T264" s="3" t="b">
        <f t="shared" si="60"/>
        <v>1</v>
      </c>
      <c r="U264" s="3" t="str">
        <f t="shared" si="61"/>
        <v>OK</v>
      </c>
      <c r="V264" s="3" t="str">
        <f t="shared" si="62"/>
        <v>OK</v>
      </c>
      <c r="W264" s="3" t="str">
        <f t="shared" si="64"/>
        <v>OK</v>
      </c>
      <c r="X264" s="3">
        <f t="shared" si="63"/>
        <v>0</v>
      </c>
    </row>
    <row r="265" spans="1:24" ht="36.75" customHeight="1" x14ac:dyDescent="0.2">
      <c r="G265" s="18" t="s">
        <v>738</v>
      </c>
      <c r="H265" s="19">
        <f>H7+H10+H12+H23+H33+H37+H60+H79+H88+H102+H110+H129+H149+H181+H239+H257+H260</f>
        <v>1058403.2</v>
      </c>
      <c r="P265" s="18" t="s">
        <v>738</v>
      </c>
      <c r="Q265" s="19">
        <f>Q7+Q10+Q12+Q23+Q33+Q37+Q60+Q79+Q88+Q102+Q110+Q129+Q149+Q181+Q239+Q257+Q260</f>
        <v>0</v>
      </c>
    </row>
  </sheetData>
  <autoFilter ref="A6:H6" xr:uid="{00000000-0001-0000-0000-000000000000}"/>
  <mergeCells count="7">
    <mergeCell ref="A1:X1"/>
    <mergeCell ref="J5:Q5"/>
    <mergeCell ref="S5:X5"/>
    <mergeCell ref="E2:F2"/>
    <mergeCell ref="E3:F3"/>
    <mergeCell ref="A4:H4"/>
    <mergeCell ref="A5:H5"/>
  </mergeCells>
  <pageMargins left="0.5" right="0.5" top="1" bottom="1" header="0.5" footer="0.5"/>
  <pageSetup paperSize="9" scale="33" fitToHeight="0" orientation="landscape" r:id="rId1"/>
  <headerFooter>
    <oddHeader>&amp;L &amp;CSesc-MG
CNPJ: 03.643.856/0001-73 &amp;R</oddHeader>
    <oddFooter>&amp;L &amp;CRua dos Tupinambás Andar - Centro - Belo Horizonte / MG
 / orcamentoeng4@sescmg.com.br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>Camila Barbosa de Souza</cp:lastModifiedBy>
  <cp:revision>0</cp:revision>
  <cp:lastPrinted>2023-11-28T17:32:21Z</cp:lastPrinted>
  <dcterms:created xsi:type="dcterms:W3CDTF">2023-11-10T12:56:51Z</dcterms:created>
  <dcterms:modified xsi:type="dcterms:W3CDTF">2023-11-28T17:32:22Z</dcterms:modified>
  <cp:category/>
  <cp:contentStatus/>
</cp:coreProperties>
</file>