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G:\COORDENAÇÃO DE MEIO AMBIENTE\TRATAMENTO DE PISCINAS\9. LICITAÇÃO 2024\TERMO DE REFÊRENCIA\REVISÃO FINAL TR\"/>
    </mc:Choice>
  </mc:AlternateContent>
  <xr:revisionPtr revIDLastSave="0" documentId="13_ncr:1_{7362D9DE-1FA2-4954-BCC4-DA4C655015B8}" xr6:coauthVersionLast="47" xr6:coauthVersionMax="47" xr10:uidLastSave="{00000000-0000-0000-0000-000000000000}"/>
  <bookViews>
    <workbookView xWindow="-120" yWindow="-120" windowWidth="29040" windowHeight="15840" tabRatio="803" activeTab="2" xr2:uid="{00000000-000D-0000-FFFF-FFFF00000000}"/>
  </bookViews>
  <sheets>
    <sheet name="Informações das Piscinas" sheetId="8" r:id="rId1"/>
    <sheet name="Fontes, Grutas e Chafarizes" sheetId="2" r:id="rId2"/>
    <sheet name="Endereço das Unidades" sheetId="6" r:id="rId3"/>
  </sheets>
  <definedNames>
    <definedName name="_xlnm.Print_Area" localSheetId="0">'Informações das Piscinas'!$B$5:$G$41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8" l="1"/>
  <c r="G39" i="8" s="1"/>
  <c r="F36" i="8"/>
  <c r="G36" i="8" s="1"/>
  <c r="F33" i="8"/>
  <c r="G33" i="8" s="1"/>
  <c r="F30" i="8"/>
  <c r="G30" i="8" s="1"/>
  <c r="F27" i="8"/>
  <c r="G27" i="8" s="1"/>
  <c r="F24" i="8"/>
  <c r="G24" i="8" s="1"/>
  <c r="F21" i="8"/>
  <c r="G21" i="8" s="1"/>
  <c r="F18" i="8"/>
  <c r="G18" i="8" s="1"/>
  <c r="F15" i="8"/>
  <c r="G15" i="8" s="1"/>
  <c r="F13" i="8"/>
  <c r="G13" i="8" s="1"/>
  <c r="F10" i="8"/>
  <c r="G10" i="8" s="1"/>
  <c r="F7" i="8"/>
  <c r="G7" i="8" s="1"/>
</calcChain>
</file>

<file path=xl/sharedStrings.xml><?xml version="1.0" encoding="utf-8"?>
<sst xmlns="http://schemas.openxmlformats.org/spreadsheetml/2006/main" count="91" uniqueCount="72">
  <si>
    <t>DIMENSÕES BÁSICAS</t>
  </si>
  <si>
    <t>VOLUME DO TANQUE (M³)</t>
  </si>
  <si>
    <t>UNIDADE SESC</t>
  </si>
  <si>
    <t>ARAXÁ</t>
  </si>
  <si>
    <t>CARLOS PRATES</t>
  </si>
  <si>
    <t>FLORESTA</t>
  </si>
  <si>
    <t>UNIDADE</t>
  </si>
  <si>
    <t>MONTES CLAROS</t>
  </si>
  <si>
    <t>SANTA QUITÉRIA</t>
  </si>
  <si>
    <t>VENDA NOVA</t>
  </si>
  <si>
    <t>IDENTIFICAÇÃO</t>
  </si>
  <si>
    <t>PISCINA</t>
  </si>
  <si>
    <t>PISCINA INFANTIL</t>
  </si>
  <si>
    <t>PISCINA ADULTO</t>
  </si>
  <si>
    <t>Rua Pouso Alegre, 1.647, Floresta, CEP 31.015-030, Belo Horizonte/MG</t>
  </si>
  <si>
    <t>Rua Santa Quitéria, 566, Carlos Prates, CEP 30.710-460, Belo Horizonte/MG</t>
  </si>
  <si>
    <t>Rua Teófilo Otoni, 433, Carlos Prates, CEP 30.710-570, Belo Horizonte/MG</t>
  </si>
  <si>
    <t>Rua Maria Borboleta, s/n, Leticia, CEP 31.640-120, Belo Horizonte/MG</t>
  </si>
  <si>
    <t>Rua Dr. Edmar Cunha, 150, Santa Terezinha, CEP 38.183-296, Araxá/MG</t>
  </si>
  <si>
    <t>Rua Viúva Francisco Ribeiro, 200, Centro, CEP 39.400-114, Montes Claros/MG</t>
  </si>
  <si>
    <t>ÁREA DA LÂMINA D'ÁGUA (m²)</t>
  </si>
  <si>
    <t>VOLUME DO RESERVATÓRIO (m³)</t>
  </si>
  <si>
    <t>LARGURA (m) = 10,00</t>
  </si>
  <si>
    <t>PROFUNDIDADE MÉDIA (m) = 0,40</t>
  </si>
  <si>
    <t>LARGURA (m) = 12,00</t>
  </si>
  <si>
    <t>COMPRIMENTO (m) = 3,90</t>
  </si>
  <si>
    <t>COMPRIMENTO (m) = 21,00</t>
  </si>
  <si>
    <t>PROFUNDIDADE MÉDIA (m) = 1,20</t>
  </si>
  <si>
    <t>DIÂMETRO (m) = 11,40</t>
  </si>
  <si>
    <t>PROFUNDIDADE MÉDIA (m) = 0,70</t>
  </si>
  <si>
    <t>COMPRIMENTO (m) = 25,00</t>
  </si>
  <si>
    <t>PROFUNDIDADE MÉDIA (m) = 1,45</t>
  </si>
  <si>
    <t>LARGURA (m) = 4,00</t>
  </si>
  <si>
    <t>COMPRIMENTO (m) = 5,00</t>
  </si>
  <si>
    <t>PROFUNDIDADE MÉDIA (m) = 0,85</t>
  </si>
  <si>
    <t>LARGURA (m) = 9,00</t>
  </si>
  <si>
    <t>LARGURA (m) =  5,00,</t>
  </si>
  <si>
    <t>COMPRIMENTO (m) = 10,00</t>
  </si>
  <si>
    <t>PROFUNDIDADE MÉDIA (m) = 0,55</t>
  </si>
  <si>
    <t>COMPRIMENTO (m) = 20,00</t>
  </si>
  <si>
    <t>COMPRIMENTO (m) = 6,00</t>
  </si>
  <si>
    <t>Gruta</t>
  </si>
  <si>
    <t>PROFUNDIDADE MÉDIA (m) = 0,6</t>
  </si>
  <si>
    <t>PISCINA INFANTIL - CASA 17 PAINEIRAS</t>
  </si>
  <si>
    <t>COMPRIMENTO (m) = 2,00</t>
  </si>
  <si>
    <t>PISCINA ADULTO - CASA 17 PAINEIRAS</t>
  </si>
  <si>
    <t>PROFUNDIDADE MÉDIA (m) = 1,2</t>
  </si>
  <si>
    <t>LARGURA (m) = 15,00</t>
  </si>
  <si>
    <t>PROFUNDIDADE MÉDIA (m) = 1,23</t>
  </si>
  <si>
    <t>LARGURA (m) = 11,50</t>
  </si>
  <si>
    <t>COMPRIMENTO (m) = 20,50</t>
  </si>
  <si>
    <t>PROFUNDIDADE MÉDIA (m) = 1,18</t>
  </si>
  <si>
    <t>COMPRIMENTO (m) = 23,00</t>
  </si>
  <si>
    <t>PISCINA INFANTIL / ADULTO</t>
  </si>
  <si>
    <t>Avenida Barão do Rio Branco, 3.090, Centro, CEP 36.016-311, Juiz de Fora/MG</t>
  </si>
  <si>
    <t>Sesc Araxá</t>
  </si>
  <si>
    <t>Sesc Carlos Prates</t>
  </si>
  <si>
    <t>Sesc Floresta</t>
  </si>
  <si>
    <t>Sesc Juiz de Fora</t>
  </si>
  <si>
    <t>Sesc Montes Claros</t>
  </si>
  <si>
    <t>Sesc Santa Quitéria</t>
  </si>
  <si>
    <t>Sesc Venda nova</t>
  </si>
  <si>
    <t>JUIZ DE FORA</t>
  </si>
  <si>
    <t>Unidade</t>
  </si>
  <si>
    <t>Endereço</t>
  </si>
  <si>
    <t>Chafariz Do Silverio</t>
  </si>
  <si>
    <t>Chafariz Mineiridade</t>
  </si>
  <si>
    <t>Chafariz Tiradentes</t>
  </si>
  <si>
    <t>Praça dos 3 Chafariz 1</t>
  </si>
  <si>
    <t>ANEXO - INFORMAÇÕES PISCINAS, FONTES, GRUTAS E CHAFARIZES_rev_03</t>
  </si>
  <si>
    <t>ANEXO - INFORMAÇÕES PISCINAS, FONTES, GRUTAS E CHAFARIZES
LEVANTAMENTO DAS PISCINAS DAS UNIDADES DO SESC</t>
  </si>
  <si>
    <t>ANEXO - ENDEREÇO DAS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</si>
</sst>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9" fillId="0" borderId="0" xfId="0" applyFont="1"/>
    <xf numFmtId="0" fontId="6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41"/>
  <sheetViews>
    <sheetView zoomScaleNormal="100" zoomScaleSheetLayoutView="80" workbookViewId="0">
      <pane xSplit="1" ySplit="6" topLeftCell="B16" activePane="bottomRight" state="frozen"/>
      <selection pane="topRight" activeCell="B1" sqref="B1"/>
      <selection pane="bottomLeft" activeCell="A6" sqref="A6"/>
      <selection pane="bottomRight" activeCell="D3" sqref="D3"/>
    </sheetView>
  </sheetViews>
  <sheetFormatPr defaultRowHeight="15" x14ac:dyDescent="0.25"/>
  <cols>
    <col min="1" max="1" width="9.140625" customWidth="1"/>
    <col min="2" max="2" width="5.28515625" customWidth="1"/>
    <col min="3" max="3" width="24.28515625" customWidth="1"/>
    <col min="4" max="4" width="40.85546875" bestFit="1" customWidth="1"/>
    <col min="5" max="5" width="35.7109375" bestFit="1" customWidth="1"/>
    <col min="6" max="6" width="32.140625" bestFit="1" customWidth="1"/>
    <col min="7" max="7" width="36.85546875" bestFit="1" customWidth="1"/>
  </cols>
  <sheetData>
    <row r="1" spans="1:7" x14ac:dyDescent="0.25">
      <c r="A1" s="2"/>
      <c r="B1" s="2"/>
      <c r="C1" s="2"/>
      <c r="D1" s="2"/>
      <c r="E1" s="2"/>
      <c r="F1" s="2"/>
      <c r="G1" s="2"/>
    </row>
    <row r="2" spans="1:7" x14ac:dyDescent="0.25">
      <c r="A2" s="2"/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2"/>
      <c r="B4" s="23"/>
      <c r="C4" s="24"/>
      <c r="D4" s="24"/>
      <c r="E4" s="24"/>
      <c r="F4" s="24"/>
      <c r="G4" s="25"/>
    </row>
    <row r="5" spans="1:7" ht="52.5" customHeight="1" x14ac:dyDescent="0.25">
      <c r="A5" s="2"/>
      <c r="B5" s="15" t="s">
        <v>70</v>
      </c>
      <c r="C5" s="16"/>
      <c r="D5" s="16"/>
      <c r="E5" s="16"/>
      <c r="F5" s="16"/>
      <c r="G5" s="16"/>
    </row>
    <row r="6" spans="1:7" x14ac:dyDescent="0.25">
      <c r="A6" s="2"/>
      <c r="B6" s="16" t="s">
        <v>6</v>
      </c>
      <c r="C6" s="16"/>
      <c r="D6" s="11" t="s">
        <v>11</v>
      </c>
      <c r="E6" s="11" t="s">
        <v>0</v>
      </c>
      <c r="F6" s="11" t="s">
        <v>20</v>
      </c>
      <c r="G6" s="11" t="s">
        <v>21</v>
      </c>
    </row>
    <row r="7" spans="1:7" x14ac:dyDescent="0.25">
      <c r="A7" s="2"/>
      <c r="B7" s="17">
        <v>1</v>
      </c>
      <c r="C7" s="17" t="s">
        <v>3</v>
      </c>
      <c r="D7" s="17" t="s">
        <v>12</v>
      </c>
      <c r="E7" s="9" t="s">
        <v>49</v>
      </c>
      <c r="F7" s="18">
        <f>11.5*3.9</f>
        <v>44.85</v>
      </c>
      <c r="G7" s="18">
        <f>F7*0.7</f>
        <v>31.395</v>
      </c>
    </row>
    <row r="8" spans="1:7" x14ac:dyDescent="0.25">
      <c r="A8" s="2"/>
      <c r="B8" s="17"/>
      <c r="C8" s="17"/>
      <c r="D8" s="17"/>
      <c r="E8" s="9" t="s">
        <v>25</v>
      </c>
      <c r="F8" s="18"/>
      <c r="G8" s="18"/>
    </row>
    <row r="9" spans="1:7" x14ac:dyDescent="0.25">
      <c r="A9" s="2"/>
      <c r="B9" s="17"/>
      <c r="C9" s="17"/>
      <c r="D9" s="17"/>
      <c r="E9" s="9" t="s">
        <v>29</v>
      </c>
      <c r="F9" s="18"/>
      <c r="G9" s="18"/>
    </row>
    <row r="10" spans="1:7" x14ac:dyDescent="0.25">
      <c r="A10" s="2"/>
      <c r="B10" s="17"/>
      <c r="C10" s="17"/>
      <c r="D10" s="17" t="s">
        <v>13</v>
      </c>
      <c r="E10" s="9" t="s">
        <v>49</v>
      </c>
      <c r="F10" s="18">
        <f>11.5*20.5</f>
        <v>235.75</v>
      </c>
      <c r="G10" s="18">
        <f>F10*1.18</f>
        <v>278.185</v>
      </c>
    </row>
    <row r="11" spans="1:7" x14ac:dyDescent="0.25">
      <c r="A11" s="2"/>
      <c r="B11" s="17"/>
      <c r="C11" s="17"/>
      <c r="D11" s="17"/>
      <c r="E11" s="9" t="s">
        <v>50</v>
      </c>
      <c r="F11" s="18"/>
      <c r="G11" s="18"/>
    </row>
    <row r="12" spans="1:7" x14ac:dyDescent="0.25">
      <c r="A12" s="2"/>
      <c r="B12" s="17"/>
      <c r="C12" s="17"/>
      <c r="D12" s="17"/>
      <c r="E12" s="9" t="s">
        <v>51</v>
      </c>
      <c r="F12" s="18"/>
      <c r="G12" s="18"/>
    </row>
    <row r="13" spans="1:7" x14ac:dyDescent="0.25">
      <c r="A13" s="2"/>
      <c r="B13" s="17">
        <v>2</v>
      </c>
      <c r="C13" s="17" t="s">
        <v>4</v>
      </c>
      <c r="D13" s="17" t="s">
        <v>12</v>
      </c>
      <c r="E13" s="10" t="s">
        <v>28</v>
      </c>
      <c r="F13" s="18">
        <f>3.1416*(5.7*5.7)</f>
        <v>102.07058400000001</v>
      </c>
      <c r="G13" s="18">
        <f>F13*0.7</f>
        <v>71.4494088</v>
      </c>
    </row>
    <row r="14" spans="1:7" x14ac:dyDescent="0.25">
      <c r="A14" s="2"/>
      <c r="B14" s="17"/>
      <c r="C14" s="17"/>
      <c r="D14" s="17"/>
      <c r="E14" s="9" t="s">
        <v>29</v>
      </c>
      <c r="F14" s="18"/>
      <c r="G14" s="18"/>
    </row>
    <row r="15" spans="1:7" x14ac:dyDescent="0.25">
      <c r="A15" s="2"/>
      <c r="B15" s="17"/>
      <c r="C15" s="17"/>
      <c r="D15" s="17" t="s">
        <v>13</v>
      </c>
      <c r="E15" s="9" t="s">
        <v>24</v>
      </c>
      <c r="F15" s="18">
        <f>12*25</f>
        <v>300</v>
      </c>
      <c r="G15" s="18">
        <f>F15*1.45</f>
        <v>435</v>
      </c>
    </row>
    <row r="16" spans="1:7" x14ac:dyDescent="0.25">
      <c r="A16" s="2"/>
      <c r="B16" s="17"/>
      <c r="C16" s="17"/>
      <c r="D16" s="17"/>
      <c r="E16" s="9" t="s">
        <v>30</v>
      </c>
      <c r="F16" s="18"/>
      <c r="G16" s="18"/>
    </row>
    <row r="17" spans="1:7" x14ac:dyDescent="0.25">
      <c r="A17" s="2"/>
      <c r="B17" s="17"/>
      <c r="C17" s="17"/>
      <c r="D17" s="17"/>
      <c r="E17" s="9" t="s">
        <v>31</v>
      </c>
      <c r="F17" s="18"/>
      <c r="G17" s="18"/>
    </row>
    <row r="18" spans="1:7" x14ac:dyDescent="0.25">
      <c r="A18" s="2"/>
      <c r="B18" s="17">
        <v>3</v>
      </c>
      <c r="C18" s="17" t="s">
        <v>5</v>
      </c>
      <c r="D18" s="17" t="s">
        <v>53</v>
      </c>
      <c r="E18" s="9" t="s">
        <v>35</v>
      </c>
      <c r="F18" s="19">
        <f>9*20</f>
        <v>180</v>
      </c>
      <c r="G18" s="20">
        <f>F18*1.2</f>
        <v>216</v>
      </c>
    </row>
    <row r="19" spans="1:7" x14ac:dyDescent="0.25">
      <c r="A19" s="2"/>
      <c r="B19" s="17"/>
      <c r="C19" s="17"/>
      <c r="D19" s="17"/>
      <c r="E19" s="9" t="s">
        <v>39</v>
      </c>
      <c r="F19" s="19"/>
      <c r="G19" s="20"/>
    </row>
    <row r="20" spans="1:7" x14ac:dyDescent="0.25">
      <c r="A20" s="2"/>
      <c r="B20" s="17"/>
      <c r="C20" s="17"/>
      <c r="D20" s="17"/>
      <c r="E20" s="9" t="s">
        <v>27</v>
      </c>
      <c r="F20" s="19"/>
      <c r="G20" s="20"/>
    </row>
    <row r="21" spans="1:7" x14ac:dyDescent="0.25">
      <c r="A21" s="2"/>
      <c r="B21" s="17">
        <v>4</v>
      </c>
      <c r="C21" s="17" t="s">
        <v>62</v>
      </c>
      <c r="D21" s="17" t="s">
        <v>12</v>
      </c>
      <c r="E21" s="9" t="s">
        <v>36</v>
      </c>
      <c r="F21" s="18">
        <f>5*10</f>
        <v>50</v>
      </c>
      <c r="G21" s="18">
        <f>F21*0.55</f>
        <v>27.500000000000004</v>
      </c>
    </row>
    <row r="22" spans="1:7" x14ac:dyDescent="0.25">
      <c r="A22" s="2"/>
      <c r="B22" s="17"/>
      <c r="C22" s="17"/>
      <c r="D22" s="17"/>
      <c r="E22" s="9" t="s">
        <v>37</v>
      </c>
      <c r="F22" s="18"/>
      <c r="G22" s="18"/>
    </row>
    <row r="23" spans="1:7" x14ac:dyDescent="0.25">
      <c r="A23" s="2"/>
      <c r="B23" s="17"/>
      <c r="C23" s="17"/>
      <c r="D23" s="17"/>
      <c r="E23" s="9" t="s">
        <v>38</v>
      </c>
      <c r="F23" s="18"/>
      <c r="G23" s="18"/>
    </row>
    <row r="24" spans="1:7" x14ac:dyDescent="0.25">
      <c r="A24" s="2"/>
      <c r="B24" s="17"/>
      <c r="C24" s="17"/>
      <c r="D24" s="17" t="s">
        <v>13</v>
      </c>
      <c r="E24" s="9" t="s">
        <v>22</v>
      </c>
      <c r="F24" s="18">
        <f>10*20</f>
        <v>200</v>
      </c>
      <c r="G24" s="18">
        <f>F24*1.2</f>
        <v>240</v>
      </c>
    </row>
    <row r="25" spans="1:7" x14ac:dyDescent="0.25">
      <c r="A25" s="2"/>
      <c r="B25" s="17"/>
      <c r="C25" s="17"/>
      <c r="D25" s="17"/>
      <c r="E25" s="9" t="s">
        <v>39</v>
      </c>
      <c r="F25" s="18"/>
      <c r="G25" s="18"/>
    </row>
    <row r="26" spans="1:7" x14ac:dyDescent="0.25">
      <c r="A26" s="2"/>
      <c r="B26" s="17"/>
      <c r="C26" s="17"/>
      <c r="D26" s="17"/>
      <c r="E26" s="9" t="s">
        <v>27</v>
      </c>
      <c r="F26" s="18"/>
      <c r="G26" s="18"/>
    </row>
    <row r="27" spans="1:7" x14ac:dyDescent="0.25">
      <c r="A27" s="2"/>
      <c r="B27" s="17">
        <v>5</v>
      </c>
      <c r="C27" s="17" t="s">
        <v>7</v>
      </c>
      <c r="D27" s="17" t="s">
        <v>12</v>
      </c>
      <c r="E27" s="9" t="s">
        <v>47</v>
      </c>
      <c r="F27" s="18">
        <f>15*6</f>
        <v>90</v>
      </c>
      <c r="G27" s="18">
        <f>F27*0.4</f>
        <v>36</v>
      </c>
    </row>
    <row r="28" spans="1:7" x14ac:dyDescent="0.25">
      <c r="A28" s="2"/>
      <c r="B28" s="17"/>
      <c r="C28" s="17"/>
      <c r="D28" s="17"/>
      <c r="E28" s="9" t="s">
        <v>40</v>
      </c>
      <c r="F28" s="18"/>
      <c r="G28" s="18"/>
    </row>
    <row r="29" spans="1:7" x14ac:dyDescent="0.25">
      <c r="A29" s="2"/>
      <c r="B29" s="17"/>
      <c r="C29" s="17"/>
      <c r="D29" s="17"/>
      <c r="E29" s="9" t="s">
        <v>23</v>
      </c>
      <c r="F29" s="18"/>
      <c r="G29" s="18"/>
    </row>
    <row r="30" spans="1:7" x14ac:dyDescent="0.25">
      <c r="A30" s="2"/>
      <c r="B30" s="17"/>
      <c r="C30" s="17"/>
      <c r="D30" s="17" t="s">
        <v>13</v>
      </c>
      <c r="E30" s="9" t="s">
        <v>47</v>
      </c>
      <c r="F30" s="18">
        <f>15*21</f>
        <v>315</v>
      </c>
      <c r="G30" s="18">
        <f>F30*0.85</f>
        <v>267.75</v>
      </c>
    </row>
    <row r="31" spans="1:7" x14ac:dyDescent="0.25">
      <c r="A31" s="2"/>
      <c r="B31" s="17"/>
      <c r="C31" s="17"/>
      <c r="D31" s="17"/>
      <c r="E31" s="9" t="s">
        <v>26</v>
      </c>
      <c r="F31" s="18"/>
      <c r="G31" s="18"/>
    </row>
    <row r="32" spans="1:7" x14ac:dyDescent="0.25">
      <c r="A32" s="2"/>
      <c r="B32" s="17"/>
      <c r="C32" s="17"/>
      <c r="D32" s="17"/>
      <c r="E32" s="9" t="s">
        <v>34</v>
      </c>
      <c r="F32" s="18"/>
      <c r="G32" s="18"/>
    </row>
    <row r="33" spans="1:7" x14ac:dyDescent="0.25">
      <c r="A33" s="2"/>
      <c r="B33" s="17">
        <v>6</v>
      </c>
      <c r="C33" s="17" t="s">
        <v>8</v>
      </c>
      <c r="D33" s="17" t="s">
        <v>53</v>
      </c>
      <c r="E33" s="9" t="s">
        <v>24</v>
      </c>
      <c r="F33" s="19">
        <f>12*23</f>
        <v>276</v>
      </c>
      <c r="G33" s="18">
        <f>F33*1.23</f>
        <v>339.48</v>
      </c>
    </row>
    <row r="34" spans="1:7" x14ac:dyDescent="0.25">
      <c r="A34" s="2"/>
      <c r="B34" s="17"/>
      <c r="C34" s="17"/>
      <c r="D34" s="17"/>
      <c r="E34" s="9" t="s">
        <v>52</v>
      </c>
      <c r="F34" s="19"/>
      <c r="G34" s="18"/>
    </row>
    <row r="35" spans="1:7" x14ac:dyDescent="0.25">
      <c r="A35" s="2"/>
      <c r="B35" s="17"/>
      <c r="C35" s="17"/>
      <c r="D35" s="17"/>
      <c r="E35" s="9" t="s">
        <v>48</v>
      </c>
      <c r="F35" s="19"/>
      <c r="G35" s="18"/>
    </row>
    <row r="36" spans="1:7" x14ac:dyDescent="0.25">
      <c r="A36" s="2"/>
      <c r="B36" s="21">
        <v>7</v>
      </c>
      <c r="C36" s="21" t="s">
        <v>9</v>
      </c>
      <c r="D36" s="21" t="s">
        <v>43</v>
      </c>
      <c r="E36" s="12" t="s">
        <v>32</v>
      </c>
      <c r="F36" s="22">
        <f>4*2</f>
        <v>8</v>
      </c>
      <c r="G36" s="22">
        <f>F36*0.6</f>
        <v>4.8</v>
      </c>
    </row>
    <row r="37" spans="1:7" x14ac:dyDescent="0.25">
      <c r="A37" s="2"/>
      <c r="B37" s="21"/>
      <c r="C37" s="21"/>
      <c r="D37" s="21"/>
      <c r="E37" s="12" t="s">
        <v>44</v>
      </c>
      <c r="F37" s="22"/>
      <c r="G37" s="22"/>
    </row>
    <row r="38" spans="1:7" x14ac:dyDescent="0.25">
      <c r="A38" s="2"/>
      <c r="B38" s="21"/>
      <c r="C38" s="21"/>
      <c r="D38" s="21"/>
      <c r="E38" s="12" t="s">
        <v>42</v>
      </c>
      <c r="F38" s="22"/>
      <c r="G38" s="22"/>
    </row>
    <row r="39" spans="1:7" x14ac:dyDescent="0.25">
      <c r="A39" s="2"/>
      <c r="B39" s="21"/>
      <c r="C39" s="21"/>
      <c r="D39" s="21" t="s">
        <v>45</v>
      </c>
      <c r="E39" s="12" t="s">
        <v>32</v>
      </c>
      <c r="F39" s="22">
        <f>4*5</f>
        <v>20</v>
      </c>
      <c r="G39" s="22">
        <f>F39*1.2</f>
        <v>24</v>
      </c>
    </row>
    <row r="40" spans="1:7" x14ac:dyDescent="0.25">
      <c r="A40" s="2"/>
      <c r="B40" s="21"/>
      <c r="C40" s="21"/>
      <c r="D40" s="21"/>
      <c r="E40" s="12" t="s">
        <v>33</v>
      </c>
      <c r="F40" s="22"/>
      <c r="G40" s="22"/>
    </row>
    <row r="41" spans="1:7" x14ac:dyDescent="0.25">
      <c r="A41" s="2"/>
      <c r="B41" s="21"/>
      <c r="C41" s="21"/>
      <c r="D41" s="21"/>
      <c r="E41" s="12" t="s">
        <v>46</v>
      </c>
      <c r="F41" s="22"/>
      <c r="G41" s="22"/>
    </row>
  </sheetData>
  <mergeCells count="53">
    <mergeCell ref="B4:G4"/>
    <mergeCell ref="B33:B35"/>
    <mergeCell ref="C33:C35"/>
    <mergeCell ref="D33:D35"/>
    <mergeCell ref="F33:F35"/>
    <mergeCell ref="G33:G35"/>
    <mergeCell ref="G27:G29"/>
    <mergeCell ref="F30:F32"/>
    <mergeCell ref="G30:G32"/>
    <mergeCell ref="B21:B26"/>
    <mergeCell ref="C21:C26"/>
    <mergeCell ref="D21:D23"/>
    <mergeCell ref="F21:F23"/>
    <mergeCell ref="G21:G23"/>
    <mergeCell ref="D24:D26"/>
    <mergeCell ref="F24:F26"/>
    <mergeCell ref="B36:B41"/>
    <mergeCell ref="C36:C41"/>
    <mergeCell ref="D36:D38"/>
    <mergeCell ref="F36:F38"/>
    <mergeCell ref="G36:G38"/>
    <mergeCell ref="D39:D41"/>
    <mergeCell ref="F39:F41"/>
    <mergeCell ref="G39:G41"/>
    <mergeCell ref="G24:G26"/>
    <mergeCell ref="B27:B32"/>
    <mergeCell ref="C27:C32"/>
    <mergeCell ref="D27:D29"/>
    <mergeCell ref="D30:D32"/>
    <mergeCell ref="F27:F29"/>
    <mergeCell ref="B18:B20"/>
    <mergeCell ref="C18:C20"/>
    <mergeCell ref="D18:D20"/>
    <mergeCell ref="F18:F20"/>
    <mergeCell ref="G18:G20"/>
    <mergeCell ref="B13:B17"/>
    <mergeCell ref="C13:C17"/>
    <mergeCell ref="D13:D14"/>
    <mergeCell ref="F13:F14"/>
    <mergeCell ref="G13:G14"/>
    <mergeCell ref="D15:D17"/>
    <mergeCell ref="F15:F17"/>
    <mergeCell ref="G15:G17"/>
    <mergeCell ref="B5:G5"/>
    <mergeCell ref="B6:C6"/>
    <mergeCell ref="B7:B12"/>
    <mergeCell ref="C7:C12"/>
    <mergeCell ref="D7:D9"/>
    <mergeCell ref="F7:F9"/>
    <mergeCell ref="G7:G9"/>
    <mergeCell ref="D10:D12"/>
    <mergeCell ref="F10:F12"/>
    <mergeCell ref="G10:G12"/>
  </mergeCells>
  <pageMargins left="0.31496062992125984" right="0.31496062992125984" top="0.78740157480314965" bottom="0.78740157480314965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9"/>
  <sheetViews>
    <sheetView showGridLines="0" workbookViewId="0">
      <selection activeCell="F16" sqref="F16"/>
    </sheetView>
  </sheetViews>
  <sheetFormatPr defaultRowHeight="15" x14ac:dyDescent="0.25"/>
  <cols>
    <col min="3" max="3" width="26.85546875" customWidth="1"/>
    <col min="4" max="4" width="26.7109375" bestFit="1" customWidth="1"/>
    <col min="5" max="5" width="32.140625" bestFit="1" customWidth="1"/>
    <col min="6" max="6" width="28.7109375" bestFit="1" customWidth="1"/>
    <col min="7" max="7" width="18.140625" bestFit="1" customWidth="1"/>
  </cols>
  <sheetData>
    <row r="2" spans="1:6" x14ac:dyDescent="0.25">
      <c r="A2" s="13"/>
      <c r="B2" s="23" t="s">
        <v>69</v>
      </c>
      <c r="C2" s="24"/>
      <c r="D2" s="24"/>
      <c r="E2" s="24"/>
      <c r="F2" s="25"/>
    </row>
    <row r="3" spans="1:6" ht="20.100000000000001" customHeight="1" x14ac:dyDescent="0.25">
      <c r="B3" s="26" t="s">
        <v>2</v>
      </c>
      <c r="C3" s="26"/>
      <c r="D3" s="7" t="s">
        <v>10</v>
      </c>
      <c r="E3" s="7" t="s">
        <v>20</v>
      </c>
      <c r="F3" s="7" t="s">
        <v>1</v>
      </c>
    </row>
    <row r="4" spans="1:6" ht="20.100000000000001" customHeight="1" x14ac:dyDescent="0.25">
      <c r="B4" s="14">
        <v>1</v>
      </c>
      <c r="C4" s="8" t="s">
        <v>3</v>
      </c>
      <c r="D4" s="8" t="s">
        <v>41</v>
      </c>
      <c r="E4" s="8">
        <v>12</v>
      </c>
      <c r="F4" s="8">
        <v>5</v>
      </c>
    </row>
    <row r="5" spans="1:6" ht="20.100000000000001" customHeight="1" x14ac:dyDescent="0.25">
      <c r="B5" s="14">
        <v>5</v>
      </c>
      <c r="C5" s="8" t="s">
        <v>7</v>
      </c>
      <c r="D5" s="8" t="s">
        <v>41</v>
      </c>
      <c r="E5" s="8">
        <v>0.5</v>
      </c>
      <c r="F5" s="8">
        <v>7.1</v>
      </c>
    </row>
    <row r="6" spans="1:6" ht="20.100000000000001" customHeight="1" x14ac:dyDescent="0.25">
      <c r="B6" s="27">
        <v>7</v>
      </c>
      <c r="C6" s="21" t="s">
        <v>9</v>
      </c>
      <c r="D6" s="8" t="s">
        <v>65</v>
      </c>
      <c r="E6" s="8">
        <v>6.42</v>
      </c>
      <c r="F6" s="8">
        <v>5.56</v>
      </c>
    </row>
    <row r="7" spans="1:6" x14ac:dyDescent="0.25">
      <c r="B7" s="28"/>
      <c r="C7" s="21"/>
      <c r="D7" s="8" t="s">
        <v>66</v>
      </c>
      <c r="E7" s="8">
        <v>22.9</v>
      </c>
      <c r="F7" s="8">
        <v>11.9</v>
      </c>
    </row>
    <row r="8" spans="1:6" x14ac:dyDescent="0.25">
      <c r="B8" s="28"/>
      <c r="C8" s="21"/>
      <c r="D8" s="8" t="s">
        <v>67</v>
      </c>
      <c r="E8" s="8">
        <v>7.4</v>
      </c>
      <c r="F8" s="8">
        <v>5.9</v>
      </c>
    </row>
    <row r="9" spans="1:6" x14ac:dyDescent="0.25">
      <c r="B9" s="29"/>
      <c r="C9" s="21"/>
      <c r="D9" s="8" t="s">
        <v>68</v>
      </c>
      <c r="E9" s="8">
        <v>4.9000000000000004</v>
      </c>
      <c r="F9" s="8">
        <v>3.6</v>
      </c>
    </row>
  </sheetData>
  <mergeCells count="4">
    <mergeCell ref="C6:C9"/>
    <mergeCell ref="B3:C3"/>
    <mergeCell ref="B6:B9"/>
    <mergeCell ref="B2:F2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3:D11"/>
  <sheetViews>
    <sheetView tabSelected="1" zoomScale="115" zoomScaleNormal="115" workbookViewId="0">
      <selection activeCell="D17" sqref="D17"/>
    </sheetView>
  </sheetViews>
  <sheetFormatPr defaultRowHeight="15" x14ac:dyDescent="0.25"/>
  <cols>
    <col min="1" max="2" width="4.28515625" customWidth="1"/>
    <col min="3" max="3" width="24.7109375" customWidth="1"/>
    <col min="4" max="4" width="68.42578125" customWidth="1"/>
  </cols>
  <sheetData>
    <row r="3" spans="2:4" x14ac:dyDescent="0.25">
      <c r="B3" s="31" t="s">
        <v>71</v>
      </c>
      <c r="C3" s="32"/>
      <c r="D3" s="33"/>
    </row>
    <row r="4" spans="2:4" x14ac:dyDescent="0.25">
      <c r="B4" s="30" t="s">
        <v>63</v>
      </c>
      <c r="C4" s="30"/>
      <c r="D4" s="3" t="s">
        <v>64</v>
      </c>
    </row>
    <row r="5" spans="2:4" ht="15" customHeight="1" x14ac:dyDescent="0.25">
      <c r="B5" s="6">
        <v>1</v>
      </c>
      <c r="C5" s="1" t="s">
        <v>55</v>
      </c>
      <c r="D5" s="4" t="s">
        <v>18</v>
      </c>
    </row>
    <row r="6" spans="2:4" ht="15" customHeight="1" x14ac:dyDescent="0.25">
      <c r="B6" s="6">
        <v>2</v>
      </c>
      <c r="C6" s="1" t="s">
        <v>56</v>
      </c>
      <c r="D6" s="4" t="s">
        <v>16</v>
      </c>
    </row>
    <row r="7" spans="2:4" ht="15" customHeight="1" x14ac:dyDescent="0.25">
      <c r="B7" s="6">
        <v>3</v>
      </c>
      <c r="C7" s="1" t="s">
        <v>57</v>
      </c>
      <c r="D7" s="5" t="s">
        <v>14</v>
      </c>
    </row>
    <row r="8" spans="2:4" ht="15" customHeight="1" x14ac:dyDescent="0.25">
      <c r="B8" s="6">
        <v>4</v>
      </c>
      <c r="C8" s="1" t="s">
        <v>58</v>
      </c>
      <c r="D8" s="4" t="s">
        <v>54</v>
      </c>
    </row>
    <row r="9" spans="2:4" ht="15" customHeight="1" x14ac:dyDescent="0.25">
      <c r="B9" s="6">
        <v>5</v>
      </c>
      <c r="C9" s="1" t="s">
        <v>59</v>
      </c>
      <c r="D9" s="4" t="s">
        <v>19</v>
      </c>
    </row>
    <row r="10" spans="2:4" ht="15" customHeight="1" x14ac:dyDescent="0.25">
      <c r="B10" s="6">
        <v>6</v>
      </c>
      <c r="C10" s="1" t="s">
        <v>60</v>
      </c>
      <c r="D10" s="4" t="s">
        <v>15</v>
      </c>
    </row>
    <row r="11" spans="2:4" ht="15" customHeight="1" x14ac:dyDescent="0.25">
      <c r="B11" s="6">
        <v>7</v>
      </c>
      <c r="C11" s="1" t="s">
        <v>61</v>
      </c>
      <c r="D11" s="4" t="s">
        <v>17</v>
      </c>
    </row>
  </sheetData>
  <mergeCells count="2">
    <mergeCell ref="B4:C4"/>
    <mergeCell ref="B3:D3"/>
  </mergeCells>
  <pageMargins left="0.511811024" right="0.511811024" top="0.78740157499999996" bottom="0.78740157499999996" header="0.31496062000000002" footer="0.31496062000000002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Informações das Piscinas</vt:lpstr>
      <vt:lpstr>Fontes, Grutas e Chafarizes</vt:lpstr>
      <vt:lpstr>Endereço das Unidades</vt:lpstr>
      <vt:lpstr>'Informações das Piscinas'!Area_de_impressao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 Cristina da Cunha</dc:creator>
  <cp:lastModifiedBy>Carol Prates Marinho</cp:lastModifiedBy>
  <cp:lastPrinted>2024-07-18T20:08:48Z</cp:lastPrinted>
  <dcterms:created xsi:type="dcterms:W3CDTF">2018-01-31T13:56:02Z</dcterms:created>
  <dcterms:modified xsi:type="dcterms:W3CDTF">2024-08-09T13:12:44Z</dcterms:modified>
</cp:coreProperties>
</file>