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J:\GGAE\PRC\VEN_24_006001-00520\OB_24_00520\CT_24_00520\OC\"/>
    </mc:Choice>
  </mc:AlternateContent>
  <xr:revisionPtr revIDLastSave="0" documentId="13_ncr:1_{29FF8013-CA35-4A12-9D13-E11534DB2942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Orçamento Sintético" sheetId="1" r:id="rId1"/>
  </sheets>
  <externalReferences>
    <externalReference r:id="rId2"/>
  </externalReferences>
  <definedNames>
    <definedName name="_xlnm._FilterDatabase" localSheetId="0" hidden="1">'Orçamento Sintético'!$A$9:$Q$109</definedName>
    <definedName name="_xlnm.Print_Area" localSheetId="0">'Orçamento Sintético'!$J$1:$Q$112</definedName>
    <definedName name="_xlnm.Print_Titles" localSheetId="0">'[1]repeated header'!$4:$4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11" i="1" l="1"/>
  <c r="V11" i="1" s="1"/>
  <c r="R11" i="1"/>
  <c r="Q13" i="1"/>
  <c r="Q14" i="1"/>
  <c r="Q16" i="1"/>
  <c r="Q18" i="1"/>
  <c r="Q23" i="1"/>
  <c r="Q24" i="1"/>
  <c r="Q25" i="1"/>
  <c r="Q26" i="1"/>
  <c r="Q27" i="1"/>
  <c r="Q28" i="1"/>
  <c r="Q29" i="1"/>
  <c r="Q30" i="1"/>
  <c r="Q31" i="1"/>
  <c r="Q33" i="1"/>
  <c r="Q36" i="1"/>
  <c r="Q38" i="1"/>
  <c r="Q41" i="1"/>
  <c r="Q42" i="1"/>
  <c r="Q43" i="1"/>
  <c r="Q44" i="1"/>
  <c r="Q45" i="1"/>
  <c r="Q47" i="1"/>
  <c r="Q48" i="1"/>
  <c r="Q49" i="1"/>
  <c r="Q51" i="1"/>
  <c r="Q52" i="1"/>
  <c r="Q53" i="1"/>
  <c r="Q54" i="1"/>
  <c r="Q55" i="1"/>
  <c r="Q56" i="1"/>
  <c r="Q57" i="1"/>
  <c r="Q59" i="1"/>
  <c r="Q60" i="1"/>
  <c r="Q61" i="1"/>
  <c r="Q63" i="1"/>
  <c r="Q64" i="1"/>
  <c r="Q65" i="1"/>
  <c r="Q67" i="1"/>
  <c r="Q68" i="1"/>
  <c r="Q69" i="1"/>
  <c r="Q70" i="1"/>
  <c r="Q71" i="1"/>
  <c r="Q72" i="1"/>
  <c r="Q73" i="1"/>
  <c r="Q74" i="1"/>
  <c r="Q77" i="1"/>
  <c r="Q78" i="1"/>
  <c r="Q80" i="1"/>
  <c r="Q82" i="1"/>
  <c r="Q83" i="1"/>
  <c r="Q85" i="1"/>
  <c r="Q86" i="1"/>
  <c r="Q89" i="1"/>
  <c r="Q90" i="1"/>
  <c r="Q91" i="1"/>
  <c r="Q93" i="1"/>
  <c r="Q94" i="1"/>
  <c r="Q95" i="1"/>
  <c r="Q96" i="1"/>
  <c r="Q100" i="1"/>
  <c r="Q101" i="1"/>
  <c r="Q103" i="1"/>
  <c r="Q105" i="1"/>
  <c r="Q107" i="1"/>
  <c r="G109" i="1"/>
  <c r="H109" i="1"/>
  <c r="W35" i="1"/>
  <c r="V37" i="1"/>
  <c r="V75" i="1"/>
  <c r="V97" i="1"/>
  <c r="S11" i="1"/>
  <c r="T11" i="1"/>
  <c r="U11" i="1"/>
  <c r="R12" i="1"/>
  <c r="S12" i="1"/>
  <c r="T12" i="1"/>
  <c r="U12" i="1"/>
  <c r="R13" i="1"/>
  <c r="S13" i="1"/>
  <c r="T13" i="1"/>
  <c r="U13" i="1"/>
  <c r="R14" i="1"/>
  <c r="S14" i="1"/>
  <c r="T14" i="1"/>
  <c r="U14" i="1"/>
  <c r="R15" i="1"/>
  <c r="S15" i="1"/>
  <c r="T15" i="1"/>
  <c r="U15" i="1"/>
  <c r="R16" i="1"/>
  <c r="S16" i="1"/>
  <c r="T16" i="1"/>
  <c r="U16" i="1"/>
  <c r="R17" i="1"/>
  <c r="S17" i="1"/>
  <c r="T17" i="1"/>
  <c r="U17" i="1"/>
  <c r="R18" i="1"/>
  <c r="S18" i="1"/>
  <c r="T18" i="1"/>
  <c r="U18" i="1"/>
  <c r="R19" i="1"/>
  <c r="S19" i="1"/>
  <c r="T19" i="1"/>
  <c r="U19" i="1"/>
  <c r="R20" i="1"/>
  <c r="S20" i="1"/>
  <c r="T20" i="1"/>
  <c r="U20" i="1"/>
  <c r="R21" i="1"/>
  <c r="S21" i="1"/>
  <c r="T21" i="1"/>
  <c r="U21" i="1"/>
  <c r="V21" i="1"/>
  <c r="W21" i="1"/>
  <c r="R22" i="1"/>
  <c r="S22" i="1"/>
  <c r="T22" i="1"/>
  <c r="U22" i="1"/>
  <c r="R23" i="1"/>
  <c r="S23" i="1"/>
  <c r="T23" i="1"/>
  <c r="U23" i="1"/>
  <c r="R24" i="1"/>
  <c r="S24" i="1"/>
  <c r="T24" i="1"/>
  <c r="U24" i="1"/>
  <c r="R25" i="1"/>
  <c r="S25" i="1"/>
  <c r="T25" i="1"/>
  <c r="U25" i="1"/>
  <c r="R26" i="1"/>
  <c r="S26" i="1"/>
  <c r="T26" i="1"/>
  <c r="U26" i="1"/>
  <c r="R27" i="1"/>
  <c r="S27" i="1"/>
  <c r="T27" i="1"/>
  <c r="U27" i="1"/>
  <c r="R28" i="1"/>
  <c r="S28" i="1"/>
  <c r="T28" i="1"/>
  <c r="U28" i="1"/>
  <c r="R29" i="1"/>
  <c r="S29" i="1"/>
  <c r="T29" i="1"/>
  <c r="U29" i="1"/>
  <c r="R30" i="1"/>
  <c r="S30" i="1"/>
  <c r="T30" i="1"/>
  <c r="U30" i="1"/>
  <c r="R31" i="1"/>
  <c r="S31" i="1"/>
  <c r="T31" i="1"/>
  <c r="U31" i="1"/>
  <c r="R32" i="1"/>
  <c r="S32" i="1"/>
  <c r="T32" i="1"/>
  <c r="U32" i="1"/>
  <c r="R33" i="1"/>
  <c r="S33" i="1"/>
  <c r="T33" i="1"/>
  <c r="U33" i="1"/>
  <c r="R34" i="1"/>
  <c r="S34" i="1"/>
  <c r="T34" i="1"/>
  <c r="U34" i="1"/>
  <c r="R35" i="1"/>
  <c r="S35" i="1"/>
  <c r="T35" i="1"/>
  <c r="U35" i="1"/>
  <c r="R36" i="1"/>
  <c r="S36" i="1"/>
  <c r="T36" i="1"/>
  <c r="U36" i="1"/>
  <c r="R37" i="1"/>
  <c r="S37" i="1"/>
  <c r="T37" i="1"/>
  <c r="U37" i="1"/>
  <c r="R38" i="1"/>
  <c r="S38" i="1"/>
  <c r="T38" i="1"/>
  <c r="U38" i="1"/>
  <c r="R39" i="1"/>
  <c r="S39" i="1"/>
  <c r="T39" i="1"/>
  <c r="U39" i="1"/>
  <c r="V39" i="1"/>
  <c r="W39" i="1"/>
  <c r="R40" i="1"/>
  <c r="S40" i="1"/>
  <c r="T40" i="1"/>
  <c r="U40" i="1"/>
  <c r="R41" i="1"/>
  <c r="S41" i="1"/>
  <c r="T41" i="1"/>
  <c r="U41" i="1"/>
  <c r="R42" i="1"/>
  <c r="S42" i="1"/>
  <c r="T42" i="1"/>
  <c r="U42" i="1"/>
  <c r="R43" i="1"/>
  <c r="S43" i="1"/>
  <c r="T43" i="1"/>
  <c r="U43" i="1"/>
  <c r="R44" i="1"/>
  <c r="S44" i="1"/>
  <c r="T44" i="1"/>
  <c r="U44" i="1"/>
  <c r="R45" i="1"/>
  <c r="S45" i="1"/>
  <c r="T45" i="1"/>
  <c r="U45" i="1"/>
  <c r="R46" i="1"/>
  <c r="S46" i="1"/>
  <c r="T46" i="1"/>
  <c r="U46" i="1"/>
  <c r="R47" i="1"/>
  <c r="S47" i="1"/>
  <c r="T47" i="1"/>
  <c r="U47" i="1"/>
  <c r="R48" i="1"/>
  <c r="S48" i="1"/>
  <c r="T48" i="1"/>
  <c r="U48" i="1"/>
  <c r="R49" i="1"/>
  <c r="S49" i="1"/>
  <c r="T49" i="1"/>
  <c r="U49" i="1"/>
  <c r="R50" i="1"/>
  <c r="S50" i="1"/>
  <c r="T50" i="1"/>
  <c r="U50" i="1"/>
  <c r="V50" i="1"/>
  <c r="W50" i="1"/>
  <c r="R51" i="1"/>
  <c r="S51" i="1"/>
  <c r="T51" i="1"/>
  <c r="U51" i="1"/>
  <c r="R52" i="1"/>
  <c r="S52" i="1"/>
  <c r="T52" i="1"/>
  <c r="U52" i="1"/>
  <c r="R53" i="1"/>
  <c r="S53" i="1"/>
  <c r="T53" i="1"/>
  <c r="U53" i="1"/>
  <c r="R54" i="1"/>
  <c r="S54" i="1"/>
  <c r="T54" i="1"/>
  <c r="U54" i="1"/>
  <c r="R55" i="1"/>
  <c r="S55" i="1"/>
  <c r="T55" i="1"/>
  <c r="U55" i="1"/>
  <c r="R56" i="1"/>
  <c r="S56" i="1"/>
  <c r="T56" i="1"/>
  <c r="U56" i="1"/>
  <c r="R57" i="1"/>
  <c r="S57" i="1"/>
  <c r="T57" i="1"/>
  <c r="U57" i="1"/>
  <c r="R58" i="1"/>
  <c r="S58" i="1"/>
  <c r="T58" i="1"/>
  <c r="U58" i="1"/>
  <c r="R59" i="1"/>
  <c r="S59" i="1"/>
  <c r="T59" i="1"/>
  <c r="U59" i="1"/>
  <c r="R60" i="1"/>
  <c r="S60" i="1"/>
  <c r="T60" i="1"/>
  <c r="U60" i="1"/>
  <c r="R61" i="1"/>
  <c r="S61" i="1"/>
  <c r="T61" i="1"/>
  <c r="U61" i="1"/>
  <c r="R62" i="1"/>
  <c r="S62" i="1"/>
  <c r="T62" i="1"/>
  <c r="U62" i="1"/>
  <c r="R63" i="1"/>
  <c r="S63" i="1"/>
  <c r="T63" i="1"/>
  <c r="U63" i="1"/>
  <c r="R64" i="1"/>
  <c r="S64" i="1"/>
  <c r="T64" i="1"/>
  <c r="U64" i="1"/>
  <c r="R65" i="1"/>
  <c r="S65" i="1"/>
  <c r="T65" i="1"/>
  <c r="U65" i="1"/>
  <c r="R66" i="1"/>
  <c r="S66" i="1"/>
  <c r="T66" i="1"/>
  <c r="U66" i="1"/>
  <c r="R67" i="1"/>
  <c r="S67" i="1"/>
  <c r="T67" i="1"/>
  <c r="U67" i="1"/>
  <c r="R68" i="1"/>
  <c r="S68" i="1"/>
  <c r="T68" i="1"/>
  <c r="U68" i="1"/>
  <c r="R69" i="1"/>
  <c r="S69" i="1"/>
  <c r="T69" i="1"/>
  <c r="U69" i="1"/>
  <c r="R70" i="1"/>
  <c r="S70" i="1"/>
  <c r="T70" i="1"/>
  <c r="U70" i="1"/>
  <c r="R71" i="1"/>
  <c r="S71" i="1"/>
  <c r="T71" i="1"/>
  <c r="U71" i="1"/>
  <c r="R72" i="1"/>
  <c r="S72" i="1"/>
  <c r="T72" i="1"/>
  <c r="U72" i="1"/>
  <c r="R73" i="1"/>
  <c r="S73" i="1"/>
  <c r="T73" i="1"/>
  <c r="U73" i="1"/>
  <c r="R74" i="1"/>
  <c r="S74" i="1"/>
  <c r="T74" i="1"/>
  <c r="U74" i="1"/>
  <c r="R75" i="1"/>
  <c r="S75" i="1"/>
  <c r="T75" i="1"/>
  <c r="U75" i="1"/>
  <c r="R76" i="1"/>
  <c r="S76" i="1"/>
  <c r="T76" i="1"/>
  <c r="U76" i="1"/>
  <c r="R77" i="1"/>
  <c r="S77" i="1"/>
  <c r="T77" i="1"/>
  <c r="U77" i="1"/>
  <c r="R78" i="1"/>
  <c r="S78" i="1"/>
  <c r="T78" i="1"/>
  <c r="U78" i="1"/>
  <c r="R79" i="1"/>
  <c r="S79" i="1"/>
  <c r="T79" i="1"/>
  <c r="U79" i="1"/>
  <c r="R80" i="1"/>
  <c r="S80" i="1"/>
  <c r="T80" i="1"/>
  <c r="U80" i="1"/>
  <c r="R81" i="1"/>
  <c r="S81" i="1"/>
  <c r="T81" i="1"/>
  <c r="U81" i="1"/>
  <c r="R82" i="1"/>
  <c r="S82" i="1"/>
  <c r="T82" i="1"/>
  <c r="U82" i="1"/>
  <c r="R83" i="1"/>
  <c r="S83" i="1"/>
  <c r="T83" i="1"/>
  <c r="U83" i="1"/>
  <c r="R84" i="1"/>
  <c r="S84" i="1"/>
  <c r="T84" i="1"/>
  <c r="U84" i="1"/>
  <c r="V84" i="1"/>
  <c r="W84" i="1"/>
  <c r="R85" i="1"/>
  <c r="S85" i="1"/>
  <c r="T85" i="1"/>
  <c r="U85" i="1"/>
  <c r="R86" i="1"/>
  <c r="S86" i="1"/>
  <c r="T86" i="1"/>
  <c r="U86" i="1"/>
  <c r="R87" i="1"/>
  <c r="S87" i="1"/>
  <c r="T87" i="1"/>
  <c r="U87" i="1"/>
  <c r="R88" i="1"/>
  <c r="S88" i="1"/>
  <c r="T88" i="1"/>
  <c r="U88" i="1"/>
  <c r="R89" i="1"/>
  <c r="S89" i="1"/>
  <c r="T89" i="1"/>
  <c r="U89" i="1"/>
  <c r="R90" i="1"/>
  <c r="S90" i="1"/>
  <c r="T90" i="1"/>
  <c r="U90" i="1"/>
  <c r="R91" i="1"/>
  <c r="S91" i="1"/>
  <c r="T91" i="1"/>
  <c r="U91" i="1"/>
  <c r="R92" i="1"/>
  <c r="S92" i="1"/>
  <c r="T92" i="1"/>
  <c r="U92" i="1"/>
  <c r="R93" i="1"/>
  <c r="S93" i="1"/>
  <c r="T93" i="1"/>
  <c r="U93" i="1"/>
  <c r="R94" i="1"/>
  <c r="S94" i="1"/>
  <c r="T94" i="1"/>
  <c r="U94" i="1"/>
  <c r="R95" i="1"/>
  <c r="S95" i="1"/>
  <c r="T95" i="1"/>
  <c r="U95" i="1"/>
  <c r="R96" i="1"/>
  <c r="S96" i="1"/>
  <c r="T96" i="1"/>
  <c r="U96" i="1"/>
  <c r="R97" i="1"/>
  <c r="S97" i="1"/>
  <c r="T97" i="1"/>
  <c r="U97" i="1"/>
  <c r="W97" i="1"/>
  <c r="R98" i="1"/>
  <c r="S98" i="1"/>
  <c r="T98" i="1"/>
  <c r="U98" i="1"/>
  <c r="R99" i="1"/>
  <c r="S99" i="1"/>
  <c r="T99" i="1"/>
  <c r="U99" i="1"/>
  <c r="R100" i="1"/>
  <c r="S100" i="1"/>
  <c r="T100" i="1"/>
  <c r="U100" i="1"/>
  <c r="R101" i="1"/>
  <c r="S101" i="1"/>
  <c r="T101" i="1"/>
  <c r="U101" i="1"/>
  <c r="R102" i="1"/>
  <c r="S102" i="1"/>
  <c r="T102" i="1"/>
  <c r="U102" i="1"/>
  <c r="R103" i="1"/>
  <c r="S103" i="1"/>
  <c r="T103" i="1"/>
  <c r="U103" i="1"/>
  <c r="R104" i="1"/>
  <c r="S104" i="1"/>
  <c r="T104" i="1"/>
  <c r="U104" i="1"/>
  <c r="R105" i="1"/>
  <c r="S105" i="1"/>
  <c r="T105" i="1"/>
  <c r="U105" i="1"/>
  <c r="R106" i="1"/>
  <c r="S106" i="1"/>
  <c r="T106" i="1"/>
  <c r="U106" i="1"/>
  <c r="R107" i="1"/>
  <c r="S107" i="1"/>
  <c r="T107" i="1"/>
  <c r="U107" i="1"/>
  <c r="V10" i="1"/>
  <c r="W11" i="1" l="1"/>
  <c r="P109" i="1"/>
  <c r="P111" i="1" s="1"/>
  <c r="W75" i="1"/>
  <c r="W32" i="1"/>
  <c r="V32" i="1"/>
  <c r="V35" i="1"/>
  <c r="V34" i="1"/>
  <c r="W34" i="1"/>
  <c r="W37" i="1"/>
  <c r="W10" i="1"/>
  <c r="U10" i="1"/>
  <c r="T10" i="1"/>
  <c r="S10" i="1"/>
  <c r="R10" i="1"/>
  <c r="V17" i="1" l="1"/>
  <c r="W17" i="1"/>
  <c r="V46" i="1"/>
  <c r="W46" i="1"/>
  <c r="V54" i="1"/>
  <c r="W54" i="1"/>
  <c r="W100" i="1"/>
  <c r="V100" i="1"/>
  <c r="V16" i="1"/>
  <c r="W16" i="1"/>
  <c r="V47" i="1"/>
  <c r="W47" i="1"/>
  <c r="W53" i="1"/>
  <c r="V53" i="1"/>
  <c r="W99" i="1"/>
  <c r="V99" i="1"/>
  <c r="V81" i="1"/>
  <c r="W81" i="1"/>
  <c r="V80" i="1"/>
  <c r="W80" i="1"/>
  <c r="W13" i="1"/>
  <c r="V13" i="1"/>
  <c r="V22" i="1"/>
  <c r="W22" i="1"/>
  <c r="V73" i="1"/>
  <c r="W73" i="1"/>
  <c r="W72" i="1"/>
  <c r="V72" i="1"/>
  <c r="V71" i="1"/>
  <c r="W71" i="1"/>
  <c r="W25" i="1"/>
  <c r="V25" i="1"/>
  <c r="W70" i="1"/>
  <c r="V70" i="1"/>
  <c r="V78" i="1"/>
  <c r="W78" i="1"/>
  <c r="V23" i="1"/>
  <c r="W23" i="1"/>
  <c r="W24" i="1"/>
  <c r="V24" i="1"/>
  <c r="V79" i="1"/>
  <c r="W79" i="1"/>
  <c r="V98" i="1"/>
  <c r="W98" i="1"/>
  <c r="V26" i="1"/>
  <c r="W26" i="1"/>
  <c r="V69" i="1"/>
  <c r="W69" i="1"/>
  <c r="W77" i="1"/>
  <c r="V77" i="1"/>
  <c r="V14" i="1"/>
  <c r="W14" i="1"/>
  <c r="W96" i="1"/>
  <c r="V96" i="1"/>
  <c r="W31" i="1"/>
  <c r="V31" i="1"/>
  <c r="V64" i="1"/>
  <c r="W64" i="1"/>
  <c r="V92" i="1"/>
  <c r="W92" i="1"/>
  <c r="V74" i="1"/>
  <c r="W74" i="1"/>
  <c r="V82" i="1"/>
  <c r="W82" i="1"/>
  <c r="V93" i="1"/>
  <c r="W93" i="1"/>
  <c r="V38" i="1"/>
  <c r="W38" i="1"/>
  <c r="W61" i="1"/>
  <c r="V61" i="1"/>
  <c r="V89" i="1"/>
  <c r="W89" i="1"/>
  <c r="W107" i="1"/>
  <c r="V107" i="1"/>
  <c r="W85" i="1"/>
  <c r="V85" i="1"/>
  <c r="V15" i="1"/>
  <c r="W15" i="1"/>
  <c r="W27" i="1"/>
  <c r="V27" i="1"/>
  <c r="V94" i="1"/>
  <c r="W94" i="1"/>
  <c r="W65" i="1"/>
  <c r="V65" i="1"/>
  <c r="W91" i="1"/>
  <c r="V91" i="1"/>
  <c r="V62" i="1"/>
  <c r="W62" i="1"/>
  <c r="V40" i="1"/>
  <c r="W40" i="1"/>
  <c r="V60" i="1"/>
  <c r="W60" i="1"/>
  <c r="W88" i="1"/>
  <c r="V88" i="1"/>
  <c r="W106" i="1"/>
  <c r="V106" i="1"/>
  <c r="W49" i="1"/>
  <c r="V49" i="1"/>
  <c r="V30" i="1"/>
  <c r="W30" i="1"/>
  <c r="V63" i="1"/>
  <c r="W63" i="1"/>
  <c r="V41" i="1"/>
  <c r="W41" i="1"/>
  <c r="V59" i="1"/>
  <c r="W59" i="1"/>
  <c r="V87" i="1"/>
  <c r="W87" i="1"/>
  <c r="W105" i="1"/>
  <c r="V105" i="1"/>
  <c r="V95" i="1"/>
  <c r="W95" i="1"/>
  <c r="V29" i="1"/>
  <c r="W29" i="1"/>
  <c r="V36" i="1"/>
  <c r="W36" i="1"/>
  <c r="V42" i="1"/>
  <c r="W42" i="1"/>
  <c r="W58" i="1"/>
  <c r="V58" i="1"/>
  <c r="V86" i="1"/>
  <c r="W86" i="1"/>
  <c r="W104" i="1"/>
  <c r="V104" i="1"/>
  <c r="V52" i="1"/>
  <c r="W52" i="1"/>
  <c r="V68" i="1"/>
  <c r="W68" i="1"/>
  <c r="V67" i="1"/>
  <c r="W67" i="1"/>
  <c r="V33" i="1"/>
  <c r="W33" i="1"/>
  <c r="V90" i="1"/>
  <c r="W90" i="1"/>
  <c r="V20" i="1"/>
  <c r="W20" i="1"/>
  <c r="W43" i="1"/>
  <c r="V43" i="1"/>
  <c r="V57" i="1"/>
  <c r="W57" i="1"/>
  <c r="V103" i="1"/>
  <c r="W103" i="1"/>
  <c r="W48" i="1"/>
  <c r="V48" i="1"/>
  <c r="W28" i="1"/>
  <c r="V28" i="1"/>
  <c r="W76" i="1"/>
  <c r="V76" i="1"/>
  <c r="V19" i="1"/>
  <c r="W19" i="1"/>
  <c r="V44" i="1"/>
  <c r="W44" i="1"/>
  <c r="W56" i="1"/>
  <c r="V56" i="1"/>
  <c r="V102" i="1"/>
  <c r="W102" i="1"/>
  <c r="V83" i="1"/>
  <c r="W83" i="1"/>
  <c r="V51" i="1"/>
  <c r="W51" i="1"/>
  <c r="V66" i="1"/>
  <c r="W66" i="1"/>
  <c r="W18" i="1"/>
  <c r="V18" i="1"/>
  <c r="W45" i="1"/>
  <c r="V45" i="1"/>
  <c r="W55" i="1"/>
  <c r="V55" i="1"/>
  <c r="V101" i="1"/>
  <c r="W101" i="1"/>
  <c r="W12" i="1"/>
  <c r="V12" i="1"/>
  <c r="I108" i="1"/>
  <c r="I109" i="1" s="1"/>
</calcChain>
</file>

<file path=xl/sharedStrings.xml><?xml version="1.0" encoding="utf-8"?>
<sst xmlns="http://schemas.openxmlformats.org/spreadsheetml/2006/main" count="872" uniqueCount="310">
  <si>
    <t>Obra</t>
  </si>
  <si>
    <t>B.D.I.</t>
  </si>
  <si>
    <t>Encargos Sociais</t>
  </si>
  <si>
    <t>Desonerado: embutido nos preços unitário dos insumos de mão de obra, de acordo com as bases.</t>
  </si>
  <si>
    <t>Orçamento Sintético</t>
  </si>
  <si>
    <t>Item</t>
  </si>
  <si>
    <t>Código</t>
  </si>
  <si>
    <t>Banco</t>
  </si>
  <si>
    <t>Descrição</t>
  </si>
  <si>
    <t>Und</t>
  </si>
  <si>
    <t>Quant.</t>
  </si>
  <si>
    <t>Valor Unit com BDI</t>
  </si>
  <si>
    <t>Total</t>
  </si>
  <si>
    <t>Peso (%)</t>
  </si>
  <si>
    <t xml:space="preserve"> 1 </t>
  </si>
  <si>
    <t>SERVIÇOS TÉCNICOS</t>
  </si>
  <si>
    <t xml:space="preserve"> 1.1 </t>
  </si>
  <si>
    <t>Próprio</t>
  </si>
  <si>
    <t>m</t>
  </si>
  <si>
    <t>M</t>
  </si>
  <si>
    <t>UN</t>
  </si>
  <si>
    <t>VISTORIA CAUTELAR - 501M2 &lt; ÁREA CONSTRUÍDA &lt;= 2000M2</t>
  </si>
  <si>
    <t>SINAPI</t>
  </si>
  <si>
    <t>KG</t>
  </si>
  <si>
    <t xml:space="preserve"> 2 </t>
  </si>
  <si>
    <t>ADMINISTRAÇÃO LOCAL</t>
  </si>
  <si>
    <t xml:space="preserve"> 2.1 </t>
  </si>
  <si>
    <t xml:space="preserve"> 3 </t>
  </si>
  <si>
    <t xml:space="preserve"> 3.1 </t>
  </si>
  <si>
    <t>m²</t>
  </si>
  <si>
    <t>un</t>
  </si>
  <si>
    <t>UNMES</t>
  </si>
  <si>
    <t xml:space="preserve"> 98524 </t>
  </si>
  <si>
    <t xml:space="preserve"> 93358 </t>
  </si>
  <si>
    <t>ESCAVAÇÃO MANUAL DE VALA COM PROFUNDIDADE MENOR OU IGUAL A 1,30 M. AF_02/2021</t>
  </si>
  <si>
    <t>m³</t>
  </si>
  <si>
    <t>M3XKM</t>
  </si>
  <si>
    <t>MÊS</t>
  </si>
  <si>
    <t>CAÇAMBA 5m³</t>
  </si>
  <si>
    <t xml:space="preserve"> 4 </t>
  </si>
  <si>
    <t xml:space="preserve"> 4.1 </t>
  </si>
  <si>
    <t xml:space="preserve"> 5 </t>
  </si>
  <si>
    <t>EQUIPAMENTOS</t>
  </si>
  <si>
    <t xml:space="preserve"> 5.1 </t>
  </si>
  <si>
    <t xml:space="preserve"> 5.1.1 </t>
  </si>
  <si>
    <t xml:space="preserve"> 6 </t>
  </si>
  <si>
    <t xml:space="preserve"> 6.1 </t>
  </si>
  <si>
    <t xml:space="preserve"> 6.1.1 </t>
  </si>
  <si>
    <t xml:space="preserve"> 6.2 </t>
  </si>
  <si>
    <t xml:space="preserve"> 6.2.1 </t>
  </si>
  <si>
    <t xml:space="preserve"> 6.2.2 </t>
  </si>
  <si>
    <t xml:space="preserve"> 6.3 </t>
  </si>
  <si>
    <t xml:space="preserve"> 6.3.1 </t>
  </si>
  <si>
    <t xml:space="preserve"> 6.3.2 </t>
  </si>
  <si>
    <t xml:space="preserve"> 100341 </t>
  </si>
  <si>
    <t>FABRICAÇÃO, MONTAGEM E DESMONTAGEM DE FÔRMA PARA CORTINA DE CONTENÇÃO, EM CHAPA DE MADEIRA COMPENSADA PLASTIFICADA, E = 18 MM, 10 UTILIZAÇÕES. AF_07/2019</t>
  </si>
  <si>
    <t xml:space="preserve"> 6.3.3 </t>
  </si>
  <si>
    <t xml:space="preserve"> 6.3.4 </t>
  </si>
  <si>
    <t xml:space="preserve"> 6.3.5 </t>
  </si>
  <si>
    <t xml:space="preserve"> 7 </t>
  </si>
  <si>
    <t xml:space="preserve"> 7.1 </t>
  </si>
  <si>
    <t xml:space="preserve"> 92916 </t>
  </si>
  <si>
    <t>ARMAÇÃO DE ESTRUTURAS DIVERSAS DE CONCRETO ARMADO, EXCETO VIGAS, PILARES, LAJES E FUNDAÇÕES, UTILIZANDO AÇO CA-50 DE 6,3 MM - MONTAGEM. AF_06/2022</t>
  </si>
  <si>
    <t xml:space="preserve"> 92917 </t>
  </si>
  <si>
    <t>ARMAÇÃO DE ESTRUTURAS DIVERSAS DE CONCRETO ARMADO, EXCETO VIGAS, PILARES, LAJES E FUNDAÇÕES, UTILIZANDO AÇO CA-50 DE 8,0 MM - MONTAGEM. AF_06/2022</t>
  </si>
  <si>
    <t xml:space="preserve"> 97113 </t>
  </si>
  <si>
    <t>APLICAÇÃO DE LONA PLÁSTICA PARA EXECUÇÃO DE PAVIMENTOS DE CONCRETO. AF_04/2022</t>
  </si>
  <si>
    <t xml:space="preserve"> 97084 </t>
  </si>
  <si>
    <t>COMPACTAÇÃO MECÂNICA DE SOLO PARA EXECUÇÃO DE RADIER, PISO DE CONCRETO OU LAJE SOBRE SOLO, COM COMPACTADOR DE SOLOS TIPO PLACA VIBRATÓRIA. AF_09/2021</t>
  </si>
  <si>
    <t xml:space="preserve"> 7.2 </t>
  </si>
  <si>
    <t xml:space="preserve"> 7.3 </t>
  </si>
  <si>
    <t xml:space="preserve"> 8 </t>
  </si>
  <si>
    <t xml:space="preserve"> 8.1 </t>
  </si>
  <si>
    <t xml:space="preserve"> 8.2 </t>
  </si>
  <si>
    <t xml:space="preserve"> 8.3 </t>
  </si>
  <si>
    <t xml:space="preserve"> 8.4 </t>
  </si>
  <si>
    <t xml:space="preserve"> 8.5 </t>
  </si>
  <si>
    <t xml:space="preserve"> 8.6 </t>
  </si>
  <si>
    <t xml:space="preserve"> 9 </t>
  </si>
  <si>
    <t xml:space="preserve"> 9.1 </t>
  </si>
  <si>
    <t xml:space="preserve"> 10 </t>
  </si>
  <si>
    <t xml:space="preserve"> 10.1 </t>
  </si>
  <si>
    <t xml:space="preserve"> 11 </t>
  </si>
  <si>
    <t xml:space="preserve"> 11.1 </t>
  </si>
  <si>
    <t xml:space="preserve"> 11.2 </t>
  </si>
  <si>
    <t xml:space="preserve"> 11.3 </t>
  </si>
  <si>
    <t xml:space="preserve"> 11.4 </t>
  </si>
  <si>
    <t xml:space="preserve"> 11.5 </t>
  </si>
  <si>
    <t xml:space="preserve"> 12 </t>
  </si>
  <si>
    <t xml:space="preserve"> 12.1 </t>
  </si>
  <si>
    <t xml:space="preserve"> 12.1.1 </t>
  </si>
  <si>
    <t xml:space="preserve"> 13 </t>
  </si>
  <si>
    <t xml:space="preserve"> 13.1 </t>
  </si>
  <si>
    <t xml:space="preserve"> 13.1.1 </t>
  </si>
  <si>
    <t xml:space="preserve"> 13.1.2 </t>
  </si>
  <si>
    <t xml:space="preserve"> 13.2 </t>
  </si>
  <si>
    <t xml:space="preserve"> 13.2.1 </t>
  </si>
  <si>
    <t xml:space="preserve"> 13.3 </t>
  </si>
  <si>
    <t xml:space="preserve"> 13.3.1 </t>
  </si>
  <si>
    <t xml:space="preserve"> 14 </t>
  </si>
  <si>
    <t xml:space="preserve"> 14.1 </t>
  </si>
  <si>
    <t xml:space="preserve"> SESC-DRE-072 </t>
  </si>
  <si>
    <t>EXECUÇÃO DE CANALETA FORMATO U DE CONCRETO MOLDADO IN LOCO, ESPESSURA DE 0,10 M E DIMENSÕES INTERNAS 0,20X0,15M, COM GRELHA DE FERRO FUNDIDO. CONFORME PROJETO.</t>
  </si>
  <si>
    <t>LIMPEZA FINAL DE OBRA</t>
  </si>
  <si>
    <t>Total Geral</t>
  </si>
  <si>
    <t>Requisitos de conferência</t>
  </si>
  <si>
    <t>% propostas x referência (MAIOR 75%)</t>
  </si>
  <si>
    <r>
      <rPr>
        <sz val="11"/>
        <rFont val="Arial"/>
        <family val="2"/>
      </rPr>
      <t>▼</t>
    </r>
    <r>
      <rPr>
        <sz val="11"/>
        <rFont val="Arial"/>
        <family val="1"/>
      </rPr>
      <t xml:space="preserve"> Preencher com o valor do B.D.I.</t>
    </r>
  </si>
  <si>
    <r>
      <rPr>
        <sz val="11"/>
        <rFont val="Arial"/>
        <family val="2"/>
      </rPr>
      <t>▼</t>
    </r>
    <r>
      <rPr>
        <sz val="9.9"/>
        <rFont val="Arial"/>
        <family val="1"/>
      </rPr>
      <t xml:space="preserve"> </t>
    </r>
    <r>
      <rPr>
        <sz val="11"/>
        <rFont val="Arial"/>
        <family val="1"/>
      </rPr>
      <t>Preencher com os valores unitários</t>
    </r>
  </si>
  <si>
    <r>
      <t xml:space="preserve">▼ </t>
    </r>
    <r>
      <rPr>
        <sz val="11"/>
        <rFont val="Arial"/>
        <family val="1"/>
      </rPr>
      <t xml:space="preserve"> Área de impressão para fins de formalização da proposta  </t>
    </r>
    <r>
      <rPr>
        <sz val="11"/>
        <rFont val="Arial"/>
        <family val="2"/>
      </rPr>
      <t>▼</t>
    </r>
  </si>
  <si>
    <t>MODELO DE PROPOSTA DE PREÇO</t>
  </si>
  <si>
    <t>B.D.I. DIFERENCIADO</t>
  </si>
  <si>
    <t>XX,XX%</t>
  </si>
  <si>
    <t>OBS: O proponente/licitante deverá verificar se há, após preenchimento, divergências nos requisitos de conferencia que demandem adequação antes do envio da proposta formal, visando a regularidade da proposta junto ao processo.</t>
  </si>
  <si>
    <t>Diferença (Desconto)</t>
  </si>
  <si>
    <t>Os valores unitários e totais propostos devem constar limitados ao valor de referência. No caso de valores inferiores a 75% dos valores unitários e totais do preço de referências, poderão ser objeto de diligências para comprovação da exequibilidade ds preços ofertados.</t>
  </si>
  <si>
    <t>______________________________________________________________________
Nome do responsável pelo preenchimento
Cargo / função
Nome da empresa</t>
  </si>
  <si>
    <t>MOBILIZAÇÃO</t>
  </si>
  <si>
    <t xml:space="preserve"> SESC-MOB-026 </t>
  </si>
  <si>
    <t>MOBILIZAÇÃO E DESMOBILIZAÇÃO DE OBRA (DEMOLIÇÃO E DESTOCA DA PISCINA DE HÓSPEDES E LANCHONETE) - REF. SETOP 0,3%: OBRAS r$1.000.000,00 A r$3.000.000,00</t>
  </si>
  <si>
    <t xml:space="preserve"> SESC-STE-922 </t>
  </si>
  <si>
    <t xml:space="preserve"> 2.2 </t>
  </si>
  <si>
    <t xml:space="preserve"> SESC-STE-059 </t>
  </si>
  <si>
    <t>LEVANTAMENTO PLANIALTIMÉTRICO E CADASTRAL TERRENO ATÉ 2.000 M2, INCLUINDO EMISSÃO DE ART</t>
  </si>
  <si>
    <t xml:space="preserve"> SESC-ADM-027 </t>
  </si>
  <si>
    <t>ADMINISTRAÇÃO LOCAL - DEMOLIÇÃO E DESTOCA DA PISCINA DE HÓSPEDES E LANCHONETE</t>
  </si>
  <si>
    <t>TOBOAGUA</t>
  </si>
  <si>
    <t xml:space="preserve"> SESC-DEM-900 </t>
  </si>
  <si>
    <t>DESMONTAGEM TOBOAGUA, TRANSPORTE, CARGA E DESCARGA DE RESÍDUOS</t>
  </si>
  <si>
    <t>LAVA RODAS</t>
  </si>
  <si>
    <t>LOCAÇÃO LAVA RODAS</t>
  </si>
  <si>
    <t xml:space="preserve"> SESC-CAN-099 </t>
  </si>
  <si>
    <t>LOCAÇÃO EQUIPAMENTO LAVA RODAS, INCLUSIVE MOBILIZAÇÃO, DESMOBILIZAÇÃO, INSTALAÇÃO</t>
  </si>
  <si>
    <t xml:space="preserve"> 5.2 </t>
  </si>
  <si>
    <t>CONSTRUÇÃO BASE LAVA RODAS</t>
  </si>
  <si>
    <t xml:space="preserve"> 5.2.1 </t>
  </si>
  <si>
    <t xml:space="preserve"> 5.2.2 </t>
  </si>
  <si>
    <t xml:space="preserve"> 5.2.3 </t>
  </si>
  <si>
    <t xml:space="preserve"> 96617 </t>
  </si>
  <si>
    <t>LASTRO DE CONCRETO MAGRO, APLICADO EM BLOCOS DE COROAMENTO OU SAPATAS, ESPESSURA DE 3 CM. AF_01/2024</t>
  </si>
  <si>
    <t xml:space="preserve"> 5.2.4 </t>
  </si>
  <si>
    <t xml:space="preserve"> 5.2.5 </t>
  </si>
  <si>
    <t xml:space="preserve"> 5.2.6 </t>
  </si>
  <si>
    <t xml:space="preserve"> 97088 </t>
  </si>
  <si>
    <t>ARMAÇÃO PARA EXECUÇÃO DE RADIER, PISO DE CONCRETO OU LAJE SOBRE SOLO, COM USO DE TELA Q-92. AF_09/2021</t>
  </si>
  <si>
    <t xml:space="preserve"> 5.2.7 </t>
  </si>
  <si>
    <t xml:space="preserve"> 5.2.8 </t>
  </si>
  <si>
    <t xml:space="preserve"> 94966 </t>
  </si>
  <si>
    <t>CONCRETO FCK = 30MPA, TRAÇO 1:2,1:2,5 (EM MASSA SECA DE CIMENTO/ AREIA MÉDIA/ BRITA 1) - PREPARO MECÂNICO COM BETONEIRA 400 L. AF_05/2021</t>
  </si>
  <si>
    <t xml:space="preserve"> 5.2.9 </t>
  </si>
  <si>
    <t xml:space="preserve"> SESC-ELE-578 </t>
  </si>
  <si>
    <t>Disjuntor termomagnetico tripolar 100 A, padrão DIN (Europeu - linha branca), 10KA</t>
  </si>
  <si>
    <t xml:space="preserve"> 5.2.10 </t>
  </si>
  <si>
    <t xml:space="preserve"> SESC-ELE-900 </t>
  </si>
  <si>
    <t>CABO MULTIPLEXADO DE ALUMINIO CA/CAL 3X1X70+70MM2</t>
  </si>
  <si>
    <t xml:space="preserve"> 5.2.11 </t>
  </si>
  <si>
    <t xml:space="preserve"> SESC-ELE-901 </t>
  </si>
  <si>
    <t>Eletroduto corrugado flexivel Ø 3" em PEAD, tipo Kanaduto/SW (Kanaflex ou similar)</t>
  </si>
  <si>
    <t>SERVIÇOS PRELIMINARES</t>
  </si>
  <si>
    <t>PLACA DE IDENTIFICAÇÃO</t>
  </si>
  <si>
    <t xml:space="preserve"> 103689 </t>
  </si>
  <si>
    <t>FORNECIMENTO E INSTALAÇÃO DE PLACA DE OBRA COM CHAPA GALVANIZADA E ESTRUTURA DE MADEIRA. AF_03/2022_PS</t>
  </si>
  <si>
    <t>LIMPEZA</t>
  </si>
  <si>
    <t xml:space="preserve"> 99811 </t>
  </si>
  <si>
    <t>LIMPEZA DE CONTRAPISO COM VASSOURA A SECO. AF_04/2019</t>
  </si>
  <si>
    <t>LIMPEZA MANUAL DE VEGETAÇÃO EM TERRENO COM ENXADA. AF_03/2024</t>
  </si>
  <si>
    <t>INSTALAÇÕES PROVISÓRIAS</t>
  </si>
  <si>
    <t xml:space="preserve"> 97637 </t>
  </si>
  <si>
    <t>REMOÇÃO DE TAPUME/ CHAPAS METÁLICAS E DE MADEIRA, DE FORMA MANUAL, SEM REAPROVEITAMENTO. AF_09/2023</t>
  </si>
  <si>
    <t xml:space="preserve"> 98459 </t>
  </si>
  <si>
    <t>TAPUME COM TELHA METÁLICA. AF_03/2024</t>
  </si>
  <si>
    <t xml:space="preserve"> SESC-CAN-189 </t>
  </si>
  <si>
    <t>PORTA COMPENSADA PROVISÓRIA</t>
  </si>
  <si>
    <t xml:space="preserve"> SESC-POR-001 </t>
  </si>
  <si>
    <t>PORTAO PARA TAPUME COM TELHA TRAPEZOIDAL EM ACO GALVANIZADO, ESP=0,5MM, EM ESTRUTURA DE MADEIRA, INCLUSIVE FERRAGENS</t>
  </si>
  <si>
    <t xml:space="preserve"> 6.4 </t>
  </si>
  <si>
    <t>CANTEIRO DE OBRAS</t>
  </si>
  <si>
    <t xml:space="preserve"> 6.4.1 </t>
  </si>
  <si>
    <t xml:space="preserve"> SESC-CAN-005 </t>
  </si>
  <si>
    <t>ADEQUAÇÃO CONFORME NR18  PARA ESCRITÓRIO DA EMPREITEIRA</t>
  </si>
  <si>
    <t xml:space="preserve"> 6.4.2 </t>
  </si>
  <si>
    <t xml:space="preserve"> SESC-CAN-006 </t>
  </si>
  <si>
    <t>ADEQUAÇÃO CONFORME NR18 PARA REFEITÓRIO</t>
  </si>
  <si>
    <t xml:space="preserve"> 6.4.3 </t>
  </si>
  <si>
    <t xml:space="preserve"> SESC-CAN-114 </t>
  </si>
  <si>
    <t>ARMARIO PARA VESTIARIO</t>
  </si>
  <si>
    <t xml:space="preserve"> 6.4.4 </t>
  </si>
  <si>
    <t xml:space="preserve"> SESC-SPR-220 </t>
  </si>
  <si>
    <t>ABERTURA MANUAL DE VALA E REATERRO 0,50x0,80x1,00m</t>
  </si>
  <si>
    <t xml:space="preserve"> 6.4.5 </t>
  </si>
  <si>
    <t xml:space="preserve"> SESC-ELE-921 </t>
  </si>
  <si>
    <t>CAIXA DE CONCRETO PRÉ-MOLDADO, DIMENSÕES INTERNAS: 0,4X0,4X0,4 M</t>
  </si>
  <si>
    <t xml:space="preserve"> 6.4.6 </t>
  </si>
  <si>
    <t xml:space="preserve"> SESC-ELE-381 </t>
  </si>
  <si>
    <t>FITA SUBTERRÂNEA PARA REDE ELETRICA ENTERRADA</t>
  </si>
  <si>
    <t xml:space="preserve"> 6.4.7 </t>
  </si>
  <si>
    <t xml:space="preserve"> SESC-ELE-662 </t>
  </si>
  <si>
    <t>QUADRO DE DISTRIBUIÇÃO CANTEIRO DE OBRAS - 01 e 02</t>
  </si>
  <si>
    <t xml:space="preserve"> 6.4.8 </t>
  </si>
  <si>
    <t xml:space="preserve"> SESC-ELE-663 </t>
  </si>
  <si>
    <t>QUADRO DE DISTRIBUIÇÃO CANTEIRO DE OBRAS - 03, 04, 05</t>
  </si>
  <si>
    <t xml:space="preserve"> 6.4.9 </t>
  </si>
  <si>
    <t xml:space="preserve"> SESC-ELE-664 </t>
  </si>
  <si>
    <t>QUADRO DE DISTRIBUIÇÃO CANTEIRO DE OBRAS - 06</t>
  </si>
  <si>
    <t xml:space="preserve"> 6.4.10 </t>
  </si>
  <si>
    <t xml:space="preserve"> SESC-ELE-665 </t>
  </si>
  <si>
    <t>QUADRO DE DISTRIBUIÇÃO CANTEIRO DE OBRAS - CANTEIRO</t>
  </si>
  <si>
    <t xml:space="preserve"> 6.4.11 </t>
  </si>
  <si>
    <t xml:space="preserve"> 99060 </t>
  </si>
  <si>
    <t>LOCAÇÃO COM CAVALETE COM ALTURA DE 1,00 M - 2 UTILIZAÇÕES. AF_03/2024</t>
  </si>
  <si>
    <t xml:space="preserve"> 6.5 </t>
  </si>
  <si>
    <t>SINALIZAÇÃO DE SEGURANÇA</t>
  </si>
  <si>
    <t xml:space="preserve"> 6.5.1 </t>
  </si>
  <si>
    <t xml:space="preserve"> SESC-URB-055 </t>
  </si>
  <si>
    <t>CONE EM PVC H= 75 CM</t>
  </si>
  <si>
    <t xml:space="preserve"> 6.5.2 </t>
  </si>
  <si>
    <t xml:space="preserve"> SESC-CAN-003 </t>
  </si>
  <si>
    <t>Copia da SETOP (IIO-TAP-026) - TAPUME COM TELA DE POLIETILENO</t>
  </si>
  <si>
    <t xml:space="preserve"> 6.5.3 </t>
  </si>
  <si>
    <t xml:space="preserve"> SESC-CAN-428 </t>
  </si>
  <si>
    <t>ORIENTADOR  DE  TRÂNSITO  PARA  OPERAÇÃO  DE  PARE  E  SIGA</t>
  </si>
  <si>
    <t xml:space="preserve"> SESC-FUN-039 </t>
  </si>
  <si>
    <t>MOBILIZAÇÃO E DESMOBILIZAÇÃO DE EQUIPAMENTO</t>
  </si>
  <si>
    <t xml:space="preserve"> SESC-EQP-003 </t>
  </si>
  <si>
    <t>LOCAÇÃO DE PLATAFORMA ELEVATÓRIA ARTICULADA, COM ALTURA APROXIMADA DE 12,5M, CAPACIDADE DE CARGA DE 227 KG, ELÉTRICA, INCLUIDO OPERADOR</t>
  </si>
  <si>
    <t xml:space="preserve"> SESC-CAN-002 </t>
  </si>
  <si>
    <t>FORNECIMENTO DE CAMINHÃO PIPA - 10000L - INCLUINDO CARGA D</t>
  </si>
  <si>
    <t>DEMOLIÇÕES E REMOÇÕES</t>
  </si>
  <si>
    <t xml:space="preserve"> SESC-ELE-806 </t>
  </si>
  <si>
    <t>ARRANCAMENTO DE POSTE COM 9m COM REMOÇÃO</t>
  </si>
  <si>
    <t xml:space="preserve"> SESC-SPR-016 </t>
  </si>
  <si>
    <t>REMOÇÃO DE POSTE DE ILUMINAÇÃO EXISTENTE</t>
  </si>
  <si>
    <t xml:space="preserve"> 104801 </t>
  </si>
  <si>
    <t>REMOÇÃO DE ALAMBRADOS PARA QUADRAS POLIESPORTIVAS, ESTRUTURADO POR TUBOS DE AÇO GALVANIZADO, COM TELA DE ARAME GALVANIZADO, DE FORMA MANUAL, SEM REAPROVEITAMENTO. AF_09/2023</t>
  </si>
  <si>
    <t xml:space="preserve"> 97647 </t>
  </si>
  <si>
    <t>REMOÇÃO DE TELHAS DE FIBROCIMENTO METÁLICA E CERÂMICA, DE FORMA MANUAL, SEM REAPROVEITAMENTO. AF_09/2023</t>
  </si>
  <si>
    <t xml:space="preserve"> SESC-DEM-003 </t>
  </si>
  <si>
    <t>REMOÇÃO DE GUARDA CORPO / CORRIMÃO DE FORMA MANUAL - SEM REAPROVEITAMENTO</t>
  </si>
  <si>
    <t xml:space="preserve"> SESC-SPR-005 </t>
  </si>
  <si>
    <t>REMOÇÃO DE PLACA DE SINALIZAÇÃO, SEM REAPROVEITEMENTO</t>
  </si>
  <si>
    <t xml:space="preserve"> 8.7 </t>
  </si>
  <si>
    <t xml:space="preserve"> SESC-SPR-300 </t>
  </si>
  <si>
    <t>REMOCAO DE TUBULACAO DE FERRO FUNDIDO COM D.N DE 50 A 300MM, EXCLUSIVE ESCAVACAO E REATERRO</t>
  </si>
  <si>
    <t xml:space="preserve"> 8.8 </t>
  </si>
  <si>
    <t xml:space="preserve"> SESC-DEM-022 </t>
  </si>
  <si>
    <t>DEMOLICAO DE MATERIAL DE QUALQUER NATUREZA COM ROMPEDOR HIDRAULICO ADAPTAD O A ESCAVADEIRA,INCLUSIVE EMPILHAMENTO LATERAL DENTRO DO CAN TEIRO DE SERVICO</t>
  </si>
  <si>
    <t xml:space="preserve"> 8.9 </t>
  </si>
  <si>
    <t xml:space="preserve"> 104790 </t>
  </si>
  <si>
    <t>DEMOLIÇÃO DE PISO DE CONCRETO SIMPLES, DE FORMA MECANIZADA COM MARTELETE, SEM REAPROVEITAMENTO. AF_09/2023</t>
  </si>
  <si>
    <t>PROTEÇÃO DO TALUDE</t>
  </si>
  <si>
    <t xml:space="preserve"> SESC-REV-220 </t>
  </si>
  <si>
    <t>CHAPISCO APLICADO EM CONTENÇÃO, TRAÇO 1:3 COM PREPARO EM MISTURADOR, APLICADO COM PROJETOR PNEUMÁTICO DE ARGAMASSA PARA CHAPISCO</t>
  </si>
  <si>
    <t xml:space="preserve"> 9.2 </t>
  </si>
  <si>
    <t xml:space="preserve"> 102717 </t>
  </si>
  <si>
    <t>ENCHIMENTO DE BRITA PARA DRENO, LANÇAMENTO MECANIZADO. AF_07/2021</t>
  </si>
  <si>
    <t>HIDRÁULICO</t>
  </si>
  <si>
    <t xml:space="preserve"> SESC-HID-255 </t>
  </si>
  <si>
    <t>(COMPOSIÇÃO REPRESENTATIVA) DO SERVIÇO DE INSTALAÇÃO DE TUBOS DE PVC, SOLDÁVEL, ÁGUA FRIA, DN 75 MM (INSTALADO EM PRUMADA), INCLUSIVE CONEXÕES, CORTES E FIXAÇÕES, PARA PRÉDIOS</t>
  </si>
  <si>
    <t>DESTOCA E REMOÇÃO DAS RAÍZES</t>
  </si>
  <si>
    <t xml:space="preserve"> 101266 </t>
  </si>
  <si>
    <t>ESCAVAÇÃO VERTICAL PARA INFRAESTRUTURA, COM CARGA, DESCARGA E TRANSPORTE DE SOLO DE 1ª CATEGORIA, COM ESCAVADEIRA HIDRÁULICA (CAÇAMBA: 0,8 M³ / 111HP), FROTA DE 3 CAMINHÕES BASCULANTES DE 10 M³, DMT ATÉ 1 KM E VELOCIDADE MÉDIA14 KM/H. AF_05/2020</t>
  </si>
  <si>
    <t xml:space="preserve"> SESC-URB-109 </t>
  </si>
  <si>
    <t>REMOÇAO MECANIZADA DE RAIZES (DESTOCA) REMANESCENTE DE TRONCO DE ARVORE 100CM</t>
  </si>
  <si>
    <t xml:space="preserve"> SESC-URB-111 </t>
  </si>
  <si>
    <t>REMOÇAO MECANIZADA DE RAIZES (DESTOCA) REMANESCENTE DE TRONCO DE ARVORE 30CM</t>
  </si>
  <si>
    <t xml:space="preserve"> SESC-URB-110 </t>
  </si>
  <si>
    <t>REMOÇAO MECANIZADA DE RAIZES (DESTOCA) REMANESCENTE DE TRONCO DE ARVORE 250CM</t>
  </si>
  <si>
    <t xml:space="preserve"> SESC-URB-113 </t>
  </si>
  <si>
    <t>REMOÇAO MANUAL DE RAIZES (DESTOCA) REMANESCENTE DE TRONCO DE ARVORE DE GRANDE PORTE</t>
  </si>
  <si>
    <t>CARGA, DESCARGA E TRANSPORTE</t>
  </si>
  <si>
    <t>CARGA E DESCARGA</t>
  </si>
  <si>
    <t xml:space="preserve"> SESC-SPR-019 </t>
  </si>
  <si>
    <t>CARGA E DESCARGA MANUAL DE ENTULHO EM CAÇAMBA</t>
  </si>
  <si>
    <t xml:space="preserve"> 12.1.2 </t>
  </si>
  <si>
    <t xml:space="preserve"> 100981 </t>
  </si>
  <si>
    <t>CARGA, MANOBRA E DESCARGA DE ENTULHO EM CAMINHÃO BASCULANTE 6 M³ - CARGA COM ESCAVADEIRA HIDRÁULICA  (CAÇAMBA DE 0,80 M³ / 111 HP) E DESCARGA LIVRE (UNIDADE: M3). AF_07/2020</t>
  </si>
  <si>
    <t xml:space="preserve"> 12.1.3 </t>
  </si>
  <si>
    <t xml:space="preserve"> 100977 </t>
  </si>
  <si>
    <t>CARGA, MANOBRA E DESCARGA DE SOLOS E MATERIAIS GRANULARES EM CAMINHÃO BASCULANTE 6 M³ - CARGA COM ESCAVADEIRA HIDRÁULICA (CAÇAMBA DE 1,20 M³ / 155 HP) E DESCARGA LIVRE (UNIDADE: M3). AF_07/2020</t>
  </si>
  <si>
    <t xml:space="preserve"> 12.2 </t>
  </si>
  <si>
    <t>TRANSPORTE</t>
  </si>
  <si>
    <t xml:space="preserve"> 12.2.1 </t>
  </si>
  <si>
    <t xml:space="preserve"> SESC-SPR-001 </t>
  </si>
  <si>
    <t>TRANSPORTE DE MATERIAL DE QUALQUER NATUREZA CARRINHO DE MÃO DMT &lt;= 50 M</t>
  </si>
  <si>
    <t xml:space="preserve"> 12.2.2 </t>
  </si>
  <si>
    <t xml:space="preserve"> 97914 </t>
  </si>
  <si>
    <t>TRANSPORTE COM CAMINHÃO BASCULANTE DE 6 M³, EM VIA URBANA PAVIMENTADA, DMT ATÉ 30 KM (UNIDADE: M3XKM). AF_07/2020</t>
  </si>
  <si>
    <t xml:space="preserve"> 12.2.3 </t>
  </si>
  <si>
    <t xml:space="preserve"> 100949 </t>
  </si>
  <si>
    <t>TRANSPORTE COM CAMINHÃO CARROCERIA 9T, EM VIA INTERNA (DENTRO DO CANTEIRO - UNIDADE: TXKM). AF_07/2020</t>
  </si>
  <si>
    <t>TXKM</t>
  </si>
  <si>
    <t xml:space="preserve"> 12.2.4 </t>
  </si>
  <si>
    <t xml:space="preserve"> 100947 </t>
  </si>
  <si>
    <t>TRANSPORTE COM CAMINHÃO CARROCERIA 9T, EM VIA URBANA PAVIMENTADA, DMT ATÉ 30KM (UNIDADE: TXKM). AF_07/2020</t>
  </si>
  <si>
    <t xml:space="preserve"> 12.2.5 </t>
  </si>
  <si>
    <t xml:space="preserve"> SESC-SPR-100 </t>
  </si>
  <si>
    <t>MEIO AMBIENTE</t>
  </si>
  <si>
    <t>CAIXA DE CAPTAÇÃO</t>
  </si>
  <si>
    <t xml:space="preserve"> SESC-DRE-107 </t>
  </si>
  <si>
    <t>CAIXA CIRCULAR PARA DRENAGEM, EM CONCRETO PRÉ-MOLDADO, DIÂMETRO INTERNO = 1,20M, PROFUNDIDADE ATÉ 2,00M. INCLUSIVE ABERTURA DE VALA, REATERRO, CONCRETO, PREPARAÇÃO BASE, ACABAMENTO IMPERMEABILIZANTE E GRELHA DE FERRO FUNDIDO 30x30cm</t>
  </si>
  <si>
    <t xml:space="preserve"> 89512 </t>
  </si>
  <si>
    <t>TUBO PVC, SÉRIE R, ÁGUA PLUVIAL, DN 100 MM, FORNECIDO E INSTALADO EM RAMAL DE ENCAMINHAMENTO. AF_06/2022</t>
  </si>
  <si>
    <t>CANALETA</t>
  </si>
  <si>
    <t>SACARIA</t>
  </si>
  <si>
    <t xml:space="preserve"> SESC-CAN-322 </t>
  </si>
  <si>
    <t>Barragem provisoria ou ensecadeira, para desvios de pequenos cursos d'agua, com saco de areia.</t>
  </si>
  <si>
    <t xml:space="preserve"> SESC-SPR-099 </t>
  </si>
  <si>
    <t>LIMPEZA RESIDUAL DE SEDIMENTOS</t>
  </si>
  <si>
    <t>_______________________________________________________________
Nathália Rodrigues
Setor de Engenharia</t>
  </si>
  <si>
    <t>DEMOLIÇÃO E DESTOCA DA PISCINA DE HÓSPEDES E LANCHONETE REV4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</si>
</sst>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%"/>
    <numFmt numFmtId="165" formatCode="&quot;R$&quot;\ #,##0.00"/>
  </numFmts>
  <fonts count="17" x14ac:knownFonts="1">
    <font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0"/>
      <color rgb="FF000000"/>
      <name val="Arial"/>
      <family val="1"/>
    </font>
    <font>
      <sz val="10"/>
      <color rgb="FF000000"/>
      <name val="Arial"/>
      <family val="1"/>
    </font>
    <font>
      <b/>
      <sz val="10"/>
      <name val="Arial"/>
      <family val="1"/>
    </font>
    <font>
      <b/>
      <sz val="10"/>
      <name val="Arial"/>
      <family val="1"/>
    </font>
    <font>
      <b/>
      <sz val="10"/>
      <name val="Arial"/>
      <family val="1"/>
    </font>
    <font>
      <b/>
      <sz val="10"/>
      <name val="Arial"/>
      <family val="1"/>
    </font>
    <font>
      <sz val="10"/>
      <name val="Arial"/>
      <family val="1"/>
    </font>
    <font>
      <sz val="10"/>
      <name val="Arial"/>
      <family val="1"/>
    </font>
    <font>
      <sz val="11"/>
      <name val="Arial"/>
      <family val="1"/>
    </font>
    <font>
      <b/>
      <sz val="11"/>
      <name val="Arial"/>
      <family val="2"/>
    </font>
    <font>
      <sz val="11"/>
      <name val="Arial"/>
      <family val="2"/>
    </font>
    <font>
      <sz val="9.9"/>
      <name val="Arial"/>
      <family val="1"/>
    </font>
    <font>
      <b/>
      <sz val="13"/>
      <name val="Arial"/>
      <family val="2"/>
    </font>
    <font>
      <b/>
      <sz val="10"/>
      <name val="Arial"/>
      <family val="2"/>
    </font>
  </fonts>
  <fills count="15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D8ECF6"/>
      </patternFill>
    </fill>
    <fill>
      <patternFill patternType="solid">
        <fgColor rgb="FFDFF0D8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</fills>
  <borders count="20">
    <border>
      <left/>
      <right/>
      <top/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theme="0" tint="-0.14996795556505021"/>
      </right>
      <top style="thin">
        <color indexed="64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indexed="64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auto="1"/>
      </right>
      <top style="thin">
        <color indexed="64"/>
      </top>
      <bottom style="thin">
        <color theme="0" tint="-0.14996795556505021"/>
      </bottom>
      <diagonal/>
    </border>
    <border>
      <left style="thin">
        <color indexed="64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rgb="FFCCCCCC"/>
      </bottom>
      <diagonal/>
    </border>
  </borders>
  <cellStyleXfs count="2">
    <xf numFmtId="0" fontId="0" fillId="0" borderId="0"/>
    <xf numFmtId="9" fontId="11" fillId="0" borderId="0" applyFont="0" applyFill="0" applyBorder="0" applyAlignment="0" applyProtection="0"/>
  </cellStyleXfs>
  <cellXfs count="67">
    <xf numFmtId="0" fontId="0" fillId="0" borderId="0" xfId="0"/>
    <xf numFmtId="0" fontId="0" fillId="0" borderId="0" xfId="0" applyProtection="1"/>
    <xf numFmtId="0" fontId="13" fillId="13" borderId="12" xfId="0" applyFont="1" applyFill="1" applyBorder="1" applyAlignment="1" applyProtection="1">
      <alignment horizontal="left" vertical="top" wrapText="1"/>
    </xf>
    <xf numFmtId="0" fontId="0" fillId="13" borderId="12" xfId="0" applyFill="1" applyBorder="1" applyAlignment="1" applyProtection="1">
      <alignment horizontal="left" vertical="top" wrapText="1"/>
    </xf>
    <xf numFmtId="0" fontId="13" fillId="13" borderId="12" xfId="0" applyFont="1" applyFill="1" applyBorder="1" applyAlignment="1" applyProtection="1">
      <alignment vertical="top" wrapText="1"/>
    </xf>
    <xf numFmtId="0" fontId="12" fillId="0" borderId="0" xfId="0" applyFont="1" applyProtection="1"/>
    <xf numFmtId="0" fontId="13" fillId="14" borderId="0" xfId="0" applyFont="1" applyFill="1" applyAlignment="1" applyProtection="1">
      <alignment horizontal="center"/>
    </xf>
    <xf numFmtId="0" fontId="0" fillId="14" borderId="0" xfId="0" applyFill="1" applyAlignment="1" applyProtection="1">
      <alignment horizontal="center"/>
    </xf>
    <xf numFmtId="10" fontId="16" fillId="0" borderId="0" xfId="0" applyNumberFormat="1" applyFont="1" applyAlignment="1" applyProtection="1">
      <alignment vertical="top"/>
    </xf>
    <xf numFmtId="0" fontId="15" fillId="0" borderId="3" xfId="0" applyFont="1" applyBorder="1" applyAlignment="1" applyProtection="1">
      <alignment horizontal="center" vertical="center"/>
    </xf>
    <xf numFmtId="0" fontId="15" fillId="0" borderId="4" xfId="0" applyFont="1" applyBorder="1" applyAlignment="1" applyProtection="1">
      <alignment horizontal="center" vertical="center"/>
    </xf>
    <xf numFmtId="0" fontId="15" fillId="0" borderId="5" xfId="0" applyFont="1" applyBorder="1" applyAlignment="1" applyProtection="1">
      <alignment horizontal="center" vertical="center"/>
    </xf>
    <xf numFmtId="0" fontId="0" fillId="0" borderId="0" xfId="0" applyAlignment="1" applyProtection="1">
      <alignment vertical="top"/>
    </xf>
    <xf numFmtId="0" fontId="12" fillId="0" borderId="0" xfId="0" applyFont="1" applyAlignment="1" applyProtection="1">
      <alignment vertical="top"/>
    </xf>
    <xf numFmtId="0" fontId="0" fillId="0" borderId="13" xfId="0" applyBorder="1" applyAlignment="1" applyProtection="1">
      <alignment vertical="top"/>
    </xf>
    <xf numFmtId="0" fontId="1" fillId="11" borderId="13" xfId="0" applyFont="1" applyFill="1" applyBorder="1" applyAlignment="1" applyProtection="1">
      <alignment horizontal="left" vertical="top" wrapText="1"/>
    </xf>
    <xf numFmtId="0" fontId="16" fillId="0" borderId="13" xfId="0" applyFont="1" applyBorder="1" applyAlignment="1" applyProtection="1">
      <alignment vertical="top"/>
    </xf>
    <xf numFmtId="0" fontId="0" fillId="0" borderId="13" xfId="0" applyBorder="1" applyProtection="1"/>
    <xf numFmtId="0" fontId="1" fillId="2" borderId="0" xfId="0" applyFont="1" applyFill="1" applyAlignment="1" applyProtection="1">
      <alignment horizontal="left" vertical="top" wrapText="1"/>
    </xf>
    <xf numFmtId="0" fontId="1" fillId="2" borderId="0" xfId="0" applyFont="1" applyFill="1" applyAlignment="1" applyProtection="1">
      <alignment horizontal="left" vertical="top" wrapText="1"/>
    </xf>
    <xf numFmtId="0" fontId="5" fillId="6" borderId="0" xfId="0" applyFont="1" applyFill="1" applyAlignment="1" applyProtection="1">
      <alignment horizontal="left" vertical="top" wrapText="1"/>
    </xf>
    <xf numFmtId="0" fontId="5" fillId="6" borderId="0" xfId="0" applyFont="1" applyFill="1" applyAlignment="1" applyProtection="1">
      <alignment horizontal="left" vertical="top" wrapText="1"/>
    </xf>
    <xf numFmtId="0" fontId="1" fillId="11" borderId="19" xfId="0" applyFont="1" applyFill="1" applyBorder="1" applyAlignment="1" applyProtection="1">
      <alignment horizontal="center" wrapText="1"/>
    </xf>
    <xf numFmtId="0" fontId="12" fillId="0" borderId="3" xfId="0" applyFont="1" applyBorder="1" applyAlignment="1" applyProtection="1">
      <alignment horizontal="center"/>
    </xf>
    <xf numFmtId="0" fontId="12" fillId="0" borderId="4" xfId="0" applyFont="1" applyBorder="1" applyAlignment="1" applyProtection="1">
      <alignment horizontal="center"/>
    </xf>
    <xf numFmtId="0" fontId="12" fillId="0" borderId="5" xfId="0" applyFont="1" applyBorder="1" applyAlignment="1" applyProtection="1">
      <alignment horizontal="center"/>
    </xf>
    <xf numFmtId="0" fontId="1" fillId="11" borderId="2" xfId="0" applyFont="1" applyFill="1" applyBorder="1" applyAlignment="1" applyProtection="1">
      <alignment horizontal="left" vertical="top" wrapText="1"/>
    </xf>
    <xf numFmtId="0" fontId="1" fillId="11" borderId="2" xfId="0" applyFont="1" applyFill="1" applyBorder="1" applyAlignment="1" applyProtection="1">
      <alignment horizontal="right" vertical="top" wrapText="1"/>
    </xf>
    <xf numFmtId="0" fontId="1" fillId="11" borderId="2" xfId="0" applyFont="1" applyFill="1" applyBorder="1" applyAlignment="1" applyProtection="1">
      <alignment horizontal="center" vertical="top" wrapText="1"/>
    </xf>
    <xf numFmtId="0" fontId="2" fillId="3" borderId="1" xfId="0" applyFont="1" applyFill="1" applyBorder="1" applyAlignment="1" applyProtection="1">
      <alignment horizontal="right" vertical="top" wrapText="1"/>
    </xf>
    <xf numFmtId="0" fontId="1" fillId="11" borderId="6" xfId="0" applyFont="1" applyFill="1" applyBorder="1" applyAlignment="1" applyProtection="1">
      <alignment horizontal="left" vertical="top" wrapText="1"/>
    </xf>
    <xf numFmtId="0" fontId="1" fillId="11" borderId="7" xfId="0" applyFont="1" applyFill="1" applyBorder="1" applyAlignment="1" applyProtection="1">
      <alignment horizontal="center" vertical="top" wrapText="1"/>
    </xf>
    <xf numFmtId="0" fontId="1" fillId="11" borderId="7" xfId="0" applyFont="1" applyFill="1" applyBorder="1" applyAlignment="1" applyProtection="1">
      <alignment horizontal="right" vertical="top" wrapText="1"/>
    </xf>
    <xf numFmtId="0" fontId="1" fillId="11" borderId="8" xfId="0" applyFont="1" applyFill="1" applyBorder="1" applyAlignment="1" applyProtection="1">
      <alignment horizontal="right" vertical="top" wrapText="1"/>
    </xf>
    <xf numFmtId="0" fontId="3" fillId="4" borderId="2" xfId="0" applyFont="1" applyFill="1" applyBorder="1" applyAlignment="1" applyProtection="1">
      <alignment horizontal="left" vertical="top" wrapText="1"/>
    </xf>
    <xf numFmtId="0" fontId="3" fillId="4" borderId="2" xfId="0" applyFont="1" applyFill="1" applyBorder="1" applyAlignment="1" applyProtection="1">
      <alignment horizontal="right" vertical="top" wrapText="1"/>
    </xf>
    <xf numFmtId="4" fontId="3" fillId="4" borderId="2" xfId="0" applyNumberFormat="1" applyFont="1" applyFill="1" applyBorder="1" applyAlignment="1" applyProtection="1">
      <alignment horizontal="right" vertical="top" wrapText="1"/>
    </xf>
    <xf numFmtId="164" fontId="3" fillId="4" borderId="2" xfId="0" applyNumberFormat="1" applyFont="1" applyFill="1" applyBorder="1" applyAlignment="1" applyProtection="1">
      <alignment horizontal="right" vertical="top" wrapText="1"/>
    </xf>
    <xf numFmtId="0" fontId="0" fillId="12" borderId="9" xfId="0" applyFill="1" applyBorder="1" applyAlignment="1" applyProtection="1">
      <alignment horizontal="center" vertical="top"/>
    </xf>
    <xf numFmtId="0" fontId="0" fillId="12" borderId="10" xfId="0" applyFill="1" applyBorder="1" applyAlignment="1" applyProtection="1">
      <alignment horizontal="center" vertical="top"/>
    </xf>
    <xf numFmtId="10" fontId="0" fillId="12" borderId="11" xfId="1" applyNumberFormat="1" applyFont="1" applyFill="1" applyBorder="1" applyAlignment="1" applyProtection="1">
      <alignment horizontal="center" vertical="top"/>
    </xf>
    <xf numFmtId="0" fontId="4" fillId="5" borderId="2" xfId="0" applyFont="1" applyFill="1" applyBorder="1" applyAlignment="1" applyProtection="1">
      <alignment horizontal="left" vertical="top" wrapText="1"/>
    </xf>
    <xf numFmtId="0" fontId="4" fillId="5" borderId="2" xfId="0" applyFont="1" applyFill="1" applyBorder="1" applyAlignment="1" applyProtection="1">
      <alignment horizontal="right" vertical="top" wrapText="1"/>
    </xf>
    <xf numFmtId="0" fontId="4" fillId="5" borderId="2" xfId="0" applyFont="1" applyFill="1" applyBorder="1" applyAlignment="1" applyProtection="1">
      <alignment horizontal="center" vertical="top" wrapText="1"/>
    </xf>
    <xf numFmtId="4" fontId="4" fillId="5" borderId="2" xfId="0" applyNumberFormat="1" applyFont="1" applyFill="1" applyBorder="1" applyAlignment="1" applyProtection="1">
      <alignment horizontal="right" vertical="top" wrapText="1"/>
    </xf>
    <xf numFmtId="164" fontId="4" fillId="5" borderId="2" xfId="0" applyNumberFormat="1" applyFont="1" applyFill="1" applyBorder="1" applyAlignment="1" applyProtection="1">
      <alignment horizontal="right" vertical="top" wrapText="1"/>
    </xf>
    <xf numFmtId="0" fontId="10" fillId="11" borderId="0" xfId="0" applyFont="1" applyFill="1" applyAlignment="1" applyProtection="1">
      <alignment horizontal="center" vertical="top" wrapText="1"/>
    </xf>
    <xf numFmtId="4" fontId="10" fillId="11" borderId="0" xfId="0" applyNumberFormat="1" applyFont="1" applyFill="1" applyAlignment="1" applyProtection="1">
      <alignment horizontal="center" vertical="top" wrapText="1"/>
    </xf>
    <xf numFmtId="0" fontId="7" fillId="8" borderId="0" xfId="0" applyFont="1" applyFill="1" applyAlignment="1" applyProtection="1">
      <alignment horizontal="right" vertical="top" wrapText="1"/>
    </xf>
    <xf numFmtId="0" fontId="9" fillId="10" borderId="0" xfId="0" applyFont="1" applyFill="1" applyAlignment="1" applyProtection="1">
      <alignment horizontal="left" vertical="top" wrapText="1"/>
    </xf>
    <xf numFmtId="0" fontId="7" fillId="8" borderId="0" xfId="0" applyFont="1" applyFill="1" applyAlignment="1" applyProtection="1">
      <alignment horizontal="right" vertical="top" wrapText="1"/>
    </xf>
    <xf numFmtId="4" fontId="8" fillId="9" borderId="0" xfId="0" applyNumberFormat="1" applyFont="1" applyFill="1" applyAlignment="1" applyProtection="1">
      <alignment horizontal="right" vertical="top" wrapText="1"/>
    </xf>
    <xf numFmtId="0" fontId="5" fillId="11" borderId="0" xfId="0" applyFont="1" applyFill="1" applyAlignment="1" applyProtection="1">
      <alignment horizontal="left" vertical="top" wrapText="1"/>
    </xf>
    <xf numFmtId="165" fontId="16" fillId="0" borderId="0" xfId="0" applyNumberFormat="1" applyFont="1" applyAlignment="1" applyProtection="1">
      <alignment horizontal="right" vertical="top"/>
    </xf>
    <xf numFmtId="0" fontId="0" fillId="0" borderId="3" xfId="0" applyBorder="1" applyAlignment="1" applyProtection="1">
      <alignment horizontal="left" vertical="top" wrapText="1"/>
    </xf>
    <xf numFmtId="0" fontId="0" fillId="0" borderId="4" xfId="0" applyBorder="1" applyAlignment="1" applyProtection="1">
      <alignment horizontal="left" vertical="top" wrapText="1"/>
    </xf>
    <xf numFmtId="0" fontId="0" fillId="0" borderId="5" xfId="0" applyBorder="1" applyAlignment="1" applyProtection="1">
      <alignment horizontal="left" vertical="top" wrapText="1"/>
    </xf>
    <xf numFmtId="0" fontId="12" fillId="0" borderId="14" xfId="0" applyFont="1" applyBorder="1" applyAlignment="1" applyProtection="1">
      <alignment horizontal="center" vertical="center" wrapText="1"/>
    </xf>
    <xf numFmtId="165" fontId="12" fillId="0" borderId="15" xfId="0" applyNumberFormat="1" applyFont="1" applyBorder="1" applyAlignment="1" applyProtection="1">
      <alignment horizontal="right" vertical="center"/>
    </xf>
    <xf numFmtId="165" fontId="12" fillId="0" borderId="16" xfId="0" applyNumberFormat="1" applyFont="1" applyBorder="1" applyAlignment="1" applyProtection="1">
      <alignment horizontal="right" vertical="center"/>
    </xf>
    <xf numFmtId="0" fontId="6" fillId="7" borderId="0" xfId="0" applyFont="1" applyFill="1" applyAlignment="1" applyProtection="1">
      <alignment horizontal="center" vertical="top" wrapText="1"/>
    </xf>
    <xf numFmtId="0" fontId="12" fillId="0" borderId="17" xfId="0" applyFont="1" applyBorder="1" applyAlignment="1" applyProtection="1">
      <alignment horizontal="center" vertical="center" wrapText="1"/>
    </xf>
    <xf numFmtId="165" fontId="12" fillId="0" borderId="13" xfId="0" applyNumberFormat="1" applyFont="1" applyBorder="1" applyAlignment="1" applyProtection="1">
      <alignment horizontal="right" vertical="center"/>
    </xf>
    <xf numFmtId="165" fontId="12" fillId="0" borderId="18" xfId="0" applyNumberFormat="1" applyFont="1" applyBorder="1" applyAlignment="1" applyProtection="1">
      <alignment horizontal="right" vertical="center"/>
    </xf>
    <xf numFmtId="0" fontId="9" fillId="11" borderId="0" xfId="0" applyFont="1" applyFill="1" applyAlignment="1" applyProtection="1">
      <alignment horizontal="center" vertical="top" wrapText="1"/>
    </xf>
    <xf numFmtId="0" fontId="12" fillId="0" borderId="0" xfId="0" applyFont="1" applyAlignment="1" applyProtection="1">
      <alignment horizontal="center" wrapText="1"/>
    </xf>
    <xf numFmtId="0" fontId="12" fillId="0" borderId="0" xfId="0" applyFont="1" applyAlignment="1" applyProtection="1">
      <alignment horizontal="center" wrapText="1"/>
    </xf>
  </cellXfs>
  <cellStyles count="2">
    <cellStyle name="Normal" xfId="0" builtinId="0"/>
    <cellStyle name="Porcentagem" xfId="1" builtinId="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5</xdr:row>
      <xdr:rowOff>0</xdr:rowOff>
    </xdr:from>
    <xdr:ext cx="1333500" cy="704850"/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Select="1" noChangeAspect="1" noMove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2336800" cy="2161540"/>
        </a:xfrm>
        <a:prstGeom prst="rect">
          <a:avLst/>
        </a:prstGeom>
      </xdr:spPr>
    </xdr:pic>
    <xdr:clientData/>
  </xdr:oneCellAnchor>
  <xdr:twoCellAnchor>
    <xdr:from>
      <xdr:col>14</xdr:col>
      <xdr:colOff>190500</xdr:colOff>
      <xdr:row>8</xdr:row>
      <xdr:rowOff>481853</xdr:rowOff>
    </xdr:from>
    <xdr:to>
      <xdr:col>16</xdr:col>
      <xdr:colOff>918882</xdr:colOff>
      <xdr:row>10</xdr:row>
      <xdr:rowOff>156883</xdr:rowOff>
    </xdr:to>
    <xdr:sp macro="" textlink="">
      <xdr:nvSpPr>
        <xdr:cNvPr id="3" name="Texto Explicativo: Seta para Baixo 2">
          <a:extLst>
            <a:ext uri="{FF2B5EF4-FFF2-40B4-BE49-F238E27FC236}">
              <a16:creationId xmlns:a16="http://schemas.microsoft.com/office/drawing/2014/main" id="{7C73719B-FB06-41F2-3AFD-3B2CDBBFBA74}"/>
            </a:ext>
          </a:extLst>
        </xdr:cNvPr>
        <xdr:cNvSpPr/>
      </xdr:nvSpPr>
      <xdr:spPr>
        <a:xfrm>
          <a:off x="7900147" y="2891118"/>
          <a:ext cx="2823882" cy="1187824"/>
        </a:xfrm>
        <a:prstGeom prst="downArrowCallout">
          <a:avLst/>
        </a:prstGeom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pt-BR" sz="1100"/>
            <a:t>INSERIR</a:t>
          </a:r>
          <a:r>
            <a:rPr lang="pt-BR" sz="1100" baseline="0"/>
            <a:t> APENAS OS PREÇOS UNITÁRIOS PROPOSTOS, COM ATENÇÃO AS CONDIÇÕES DO TERMO DE REFERÊNCIA. </a:t>
          </a:r>
        </a:p>
        <a:p>
          <a:pPr algn="l"/>
          <a:endParaRPr lang="pt-BR" sz="1100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repeated%20header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peated header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W113"/>
  <sheetViews>
    <sheetView tabSelected="1" showOutlineSymbols="0" showWhiteSpace="0" view="pageBreakPreview" topLeftCell="G1" zoomScale="115" zoomScaleNormal="100" zoomScaleSheetLayoutView="115" workbookViewId="0">
      <selection activeCell="J2" sqref="J2:Q2"/>
    </sheetView>
  </sheetViews>
  <sheetFormatPr defaultRowHeight="14.25" x14ac:dyDescent="0.2"/>
  <cols>
    <col min="1" max="2" width="10" style="1" customWidth="1"/>
    <col min="3" max="3" width="13.25" style="1" customWidth="1"/>
    <col min="4" max="4" width="60" style="1" customWidth="1"/>
    <col min="5" max="5" width="8" style="1" customWidth="1"/>
    <col min="6" max="8" width="13" style="1" customWidth="1"/>
    <col min="9" max="9" width="8.75" style="1" customWidth="1"/>
    <col min="10" max="11" width="10" style="1" bestFit="1" customWidth="1"/>
    <col min="12" max="12" width="13.25" style="1" bestFit="1" customWidth="1"/>
    <col min="13" max="13" width="60" style="1" bestFit="1" customWidth="1"/>
    <col min="14" max="14" width="8" style="1" bestFit="1" customWidth="1"/>
    <col min="15" max="15" width="14.625" style="1" customWidth="1"/>
    <col min="16" max="17" width="13" style="1" bestFit="1" customWidth="1"/>
    <col min="18" max="18" width="11.375" style="1" customWidth="1"/>
    <col min="19" max="22" width="9" style="1"/>
    <col min="23" max="23" width="12.375" style="1" customWidth="1"/>
    <col min="24" max="16384" width="9" style="1"/>
  </cols>
  <sheetData>
    <row r="1" spans="1:23" ht="57" x14ac:dyDescent="0.2">
      <c r="N1" s="2" t="s">
        <v>107</v>
      </c>
      <c r="O1" s="3"/>
      <c r="P1" s="4" t="s">
        <v>108</v>
      </c>
    </row>
    <row r="2" spans="1:23" ht="15" x14ac:dyDescent="0.25">
      <c r="E2" s="5"/>
      <c r="F2" s="5" t="s">
        <v>1</v>
      </c>
      <c r="G2" s="5" t="s">
        <v>111</v>
      </c>
      <c r="J2" s="6" t="s">
        <v>109</v>
      </c>
      <c r="K2" s="7"/>
      <c r="L2" s="7"/>
      <c r="M2" s="7"/>
      <c r="N2" s="7"/>
      <c r="O2" s="7"/>
      <c r="P2" s="7"/>
      <c r="Q2" s="7"/>
    </row>
    <row r="3" spans="1:23" ht="16.5" x14ac:dyDescent="0.2">
      <c r="E3" s="8"/>
      <c r="F3" s="8">
        <v>0.2888</v>
      </c>
      <c r="G3" s="8">
        <v>0.20930000000000001</v>
      </c>
      <c r="J3" s="9" t="s">
        <v>110</v>
      </c>
      <c r="K3" s="10"/>
      <c r="L3" s="10"/>
      <c r="M3" s="10"/>
      <c r="N3" s="10"/>
      <c r="O3" s="10"/>
      <c r="P3" s="10"/>
      <c r="Q3" s="11"/>
    </row>
    <row r="4" spans="1:23" ht="15" x14ac:dyDescent="0.25">
      <c r="J4" s="12"/>
      <c r="K4" s="12"/>
      <c r="L4" s="12"/>
      <c r="M4" s="13" t="s">
        <v>0</v>
      </c>
      <c r="N4" s="5" t="s">
        <v>1</v>
      </c>
      <c r="O4" s="5" t="s">
        <v>111</v>
      </c>
    </row>
    <row r="5" spans="1:23" ht="30" x14ac:dyDescent="0.2">
      <c r="J5" s="14"/>
      <c r="K5" s="14"/>
      <c r="L5" s="14"/>
      <c r="M5" s="15" t="s">
        <v>309</v>
      </c>
      <c r="N5" s="16" t="s">
        <v>112</v>
      </c>
      <c r="O5" s="16" t="s">
        <v>112</v>
      </c>
      <c r="P5" s="17"/>
      <c r="Q5" s="17"/>
    </row>
    <row r="6" spans="1:23" ht="15" x14ac:dyDescent="0.2">
      <c r="A6" s="18"/>
      <c r="B6" s="18"/>
      <c r="C6" s="18"/>
      <c r="D6" s="18" t="s">
        <v>0</v>
      </c>
      <c r="E6" s="19"/>
      <c r="F6" s="19"/>
      <c r="G6" s="18"/>
      <c r="H6" s="19" t="s">
        <v>2</v>
      </c>
      <c r="I6" s="19"/>
    </row>
    <row r="7" spans="1:23" ht="25.5" x14ac:dyDescent="0.2">
      <c r="A7" s="20"/>
      <c r="B7" s="20"/>
      <c r="C7" s="20"/>
      <c r="D7" s="20" t="s">
        <v>309</v>
      </c>
      <c r="E7" s="21"/>
      <c r="F7" s="21"/>
      <c r="G7" s="20"/>
      <c r="H7" s="21" t="s">
        <v>3</v>
      </c>
      <c r="I7" s="21"/>
    </row>
    <row r="8" spans="1:23" ht="15" x14ac:dyDescent="0.25">
      <c r="A8" s="22" t="s">
        <v>4</v>
      </c>
      <c r="B8" s="22"/>
      <c r="C8" s="22"/>
      <c r="D8" s="22"/>
      <c r="E8" s="22"/>
      <c r="F8" s="22"/>
      <c r="G8" s="22"/>
      <c r="H8" s="22"/>
      <c r="I8" s="22"/>
      <c r="R8" s="23" t="s">
        <v>105</v>
      </c>
      <c r="S8" s="24"/>
      <c r="T8" s="24"/>
      <c r="U8" s="24"/>
      <c r="V8" s="24"/>
      <c r="W8" s="25"/>
    </row>
    <row r="9" spans="1:23" ht="105" x14ac:dyDescent="0.2">
      <c r="A9" s="26" t="s">
        <v>5</v>
      </c>
      <c r="B9" s="27" t="s">
        <v>6</v>
      </c>
      <c r="C9" s="26" t="s">
        <v>7</v>
      </c>
      <c r="D9" s="26" t="s">
        <v>8</v>
      </c>
      <c r="E9" s="28" t="s">
        <v>9</v>
      </c>
      <c r="F9" s="27" t="s">
        <v>10</v>
      </c>
      <c r="G9" s="27" t="s">
        <v>11</v>
      </c>
      <c r="H9" s="27" t="s">
        <v>12</v>
      </c>
      <c r="I9" s="27" t="s">
        <v>13</v>
      </c>
      <c r="J9" s="26" t="s">
        <v>5</v>
      </c>
      <c r="K9" s="27" t="s">
        <v>6</v>
      </c>
      <c r="L9" s="26" t="s">
        <v>7</v>
      </c>
      <c r="M9" s="26" t="s">
        <v>8</v>
      </c>
      <c r="N9" s="28" t="s">
        <v>9</v>
      </c>
      <c r="O9" s="27" t="s">
        <v>10</v>
      </c>
      <c r="P9" s="27" t="s">
        <v>11</v>
      </c>
      <c r="Q9" s="29" t="s">
        <v>12</v>
      </c>
      <c r="R9" s="30" t="s">
        <v>8</v>
      </c>
      <c r="S9" s="31" t="s">
        <v>9</v>
      </c>
      <c r="T9" s="32" t="s">
        <v>10</v>
      </c>
      <c r="U9" s="32" t="s">
        <v>11</v>
      </c>
      <c r="V9" s="32" t="s">
        <v>12</v>
      </c>
      <c r="W9" s="33" t="s">
        <v>106</v>
      </c>
    </row>
    <row r="10" spans="1:23" x14ac:dyDescent="0.2">
      <c r="A10" s="34" t="s">
        <v>14</v>
      </c>
      <c r="B10" s="34"/>
      <c r="C10" s="34"/>
      <c r="D10" s="34" t="s">
        <v>117</v>
      </c>
      <c r="E10" s="34"/>
      <c r="F10" s="35"/>
      <c r="G10" s="34"/>
      <c r="H10" s="36"/>
      <c r="I10" s="37">
        <v>3.0715220047276832E-3</v>
      </c>
      <c r="J10" s="34" t="s">
        <v>14</v>
      </c>
      <c r="K10" s="34"/>
      <c r="L10" s="34"/>
      <c r="M10" s="34" t="s">
        <v>117</v>
      </c>
      <c r="N10" s="34"/>
      <c r="O10" s="35"/>
      <c r="P10" s="34"/>
      <c r="Q10" s="34"/>
      <c r="R10" s="38" t="str">
        <f>IF(D10=M10,"OK","ERRO")</f>
        <v>OK</v>
      </c>
      <c r="S10" s="39" t="str">
        <f>IF(E10=N10,"OK","ERRO")</f>
        <v>OK</v>
      </c>
      <c r="T10" s="39" t="str">
        <f>IF(F10=O10,"OK","ERRO")</f>
        <v>OK</v>
      </c>
      <c r="U10" s="39" t="str">
        <f>IF(G10&gt;=P10,"OK","ERRO")</f>
        <v>OK</v>
      </c>
      <c r="V10" s="39" t="str">
        <f>IF(Q10&lt;=H10,"OK","ERRO")</f>
        <v>OK</v>
      </c>
      <c r="W10" s="40" t="str">
        <f>IFERROR(Q10/H10,"-")</f>
        <v>-</v>
      </c>
    </row>
    <row r="11" spans="1:23" ht="38.25" x14ac:dyDescent="0.2">
      <c r="A11" s="41" t="s">
        <v>16</v>
      </c>
      <c r="B11" s="42" t="s">
        <v>118</v>
      </c>
      <c r="C11" s="41" t="s">
        <v>17</v>
      </c>
      <c r="D11" s="41" t="s">
        <v>119</v>
      </c>
      <c r="E11" s="43" t="s">
        <v>20</v>
      </c>
      <c r="F11" s="42">
        <v>1</v>
      </c>
      <c r="G11" s="44">
        <v>5773.77</v>
      </c>
      <c r="H11" s="44">
        <v>5773.77</v>
      </c>
      <c r="I11" s="45">
        <v>3.0715220047276832E-3</v>
      </c>
      <c r="J11" s="41" t="s">
        <v>16</v>
      </c>
      <c r="K11" s="42" t="s">
        <v>118</v>
      </c>
      <c r="L11" s="41" t="s">
        <v>17</v>
      </c>
      <c r="M11" s="41" t="s">
        <v>119</v>
      </c>
      <c r="N11" s="43" t="s">
        <v>20</v>
      </c>
      <c r="O11" s="42">
        <v>1</v>
      </c>
      <c r="P11" s="44"/>
      <c r="Q11" s="44">
        <f>TRUNC(O11 * P11, 2)</f>
        <v>0</v>
      </c>
      <c r="R11" s="38" t="str">
        <f t="shared" ref="R11:R74" si="0">IF(D11=M11,"OK","ERRO")</f>
        <v>OK</v>
      </c>
      <c r="S11" s="39" t="str">
        <f t="shared" ref="S11:S74" si="1">IF(E11=N11,"OK","ERRO")</f>
        <v>OK</v>
      </c>
      <c r="T11" s="39" t="str">
        <f t="shared" ref="T11:T74" si="2">IF(F11=O11,"OK","ERRO")</f>
        <v>OK</v>
      </c>
      <c r="U11" s="39" t="str">
        <f t="shared" ref="U11:U74" si="3">IF(G11&gt;=P11,"OK","ERRO")</f>
        <v>OK</v>
      </c>
      <c r="V11" s="39" t="str">
        <f t="shared" ref="V11:V74" si="4">IF(Q11&lt;=H11,"OK","ERRO")</f>
        <v>OK</v>
      </c>
      <c r="W11" s="40">
        <f t="shared" ref="W11:W74" si="5">IFERROR(Q11/H11,"-")</f>
        <v>0</v>
      </c>
    </row>
    <row r="12" spans="1:23" x14ac:dyDescent="0.2">
      <c r="A12" s="34" t="s">
        <v>24</v>
      </c>
      <c r="B12" s="34"/>
      <c r="C12" s="34"/>
      <c r="D12" s="34" t="s">
        <v>15</v>
      </c>
      <c r="E12" s="34"/>
      <c r="F12" s="35"/>
      <c r="G12" s="34"/>
      <c r="H12" s="36"/>
      <c r="I12" s="37">
        <v>1.7581413510833592E-3</v>
      </c>
      <c r="J12" s="34" t="s">
        <v>24</v>
      </c>
      <c r="K12" s="34"/>
      <c r="L12" s="34"/>
      <c r="M12" s="34" t="s">
        <v>15</v>
      </c>
      <c r="N12" s="34"/>
      <c r="O12" s="35"/>
      <c r="P12" s="34"/>
      <c r="Q12" s="34"/>
      <c r="R12" s="38" t="str">
        <f t="shared" si="0"/>
        <v>OK</v>
      </c>
      <c r="S12" s="39" t="str">
        <f t="shared" si="1"/>
        <v>OK</v>
      </c>
      <c r="T12" s="39" t="str">
        <f t="shared" si="2"/>
        <v>OK</v>
      </c>
      <c r="U12" s="39" t="str">
        <f t="shared" si="3"/>
        <v>OK</v>
      </c>
      <c r="V12" s="39" t="str">
        <f t="shared" si="4"/>
        <v>OK</v>
      </c>
      <c r="W12" s="40" t="str">
        <f t="shared" si="5"/>
        <v>-</v>
      </c>
    </row>
    <row r="13" spans="1:23" ht="25.5" x14ac:dyDescent="0.2">
      <c r="A13" s="41" t="s">
        <v>26</v>
      </c>
      <c r="B13" s="42" t="s">
        <v>120</v>
      </c>
      <c r="C13" s="41" t="s">
        <v>17</v>
      </c>
      <c r="D13" s="41" t="s">
        <v>21</v>
      </c>
      <c r="E13" s="43" t="s">
        <v>20</v>
      </c>
      <c r="F13" s="42">
        <v>2</v>
      </c>
      <c r="G13" s="44">
        <v>928.91</v>
      </c>
      <c r="H13" s="44">
        <v>1857.82</v>
      </c>
      <c r="I13" s="45">
        <v>9.8832045800632579E-4</v>
      </c>
      <c r="J13" s="41" t="s">
        <v>26</v>
      </c>
      <c r="K13" s="42" t="s">
        <v>120</v>
      </c>
      <c r="L13" s="41" t="s">
        <v>17</v>
      </c>
      <c r="M13" s="41" t="s">
        <v>21</v>
      </c>
      <c r="N13" s="43" t="s">
        <v>20</v>
      </c>
      <c r="O13" s="42">
        <v>2</v>
      </c>
      <c r="P13" s="44"/>
      <c r="Q13" s="44">
        <f t="shared" ref="Q13:Q74" si="6">TRUNC(O13 * P13, 2)</f>
        <v>0</v>
      </c>
      <c r="R13" s="38" t="str">
        <f t="shared" si="0"/>
        <v>OK</v>
      </c>
      <c r="S13" s="39" t="str">
        <f t="shared" si="1"/>
        <v>OK</v>
      </c>
      <c r="T13" s="39" t="str">
        <f t="shared" si="2"/>
        <v>OK</v>
      </c>
      <c r="U13" s="39" t="str">
        <f t="shared" si="3"/>
        <v>OK</v>
      </c>
      <c r="V13" s="39" t="str">
        <f t="shared" si="4"/>
        <v>OK</v>
      </c>
      <c r="W13" s="40">
        <f t="shared" si="5"/>
        <v>0</v>
      </c>
    </row>
    <row r="14" spans="1:23" ht="25.5" x14ac:dyDescent="0.2">
      <c r="A14" s="41" t="s">
        <v>121</v>
      </c>
      <c r="B14" s="42" t="s">
        <v>122</v>
      </c>
      <c r="C14" s="41" t="s">
        <v>17</v>
      </c>
      <c r="D14" s="41" t="s">
        <v>123</v>
      </c>
      <c r="E14" s="43" t="s">
        <v>20</v>
      </c>
      <c r="F14" s="42">
        <v>1</v>
      </c>
      <c r="G14" s="44">
        <v>1447.09</v>
      </c>
      <c r="H14" s="44">
        <v>1447.09</v>
      </c>
      <c r="I14" s="45">
        <v>7.6982089307703339E-4</v>
      </c>
      <c r="J14" s="41" t="s">
        <v>121</v>
      </c>
      <c r="K14" s="42" t="s">
        <v>122</v>
      </c>
      <c r="L14" s="41" t="s">
        <v>17</v>
      </c>
      <c r="M14" s="41" t="s">
        <v>123</v>
      </c>
      <c r="N14" s="43" t="s">
        <v>20</v>
      </c>
      <c r="O14" s="42">
        <v>1</v>
      </c>
      <c r="P14" s="44"/>
      <c r="Q14" s="44">
        <f t="shared" si="6"/>
        <v>0</v>
      </c>
      <c r="R14" s="38" t="str">
        <f t="shared" si="0"/>
        <v>OK</v>
      </c>
      <c r="S14" s="39" t="str">
        <f t="shared" si="1"/>
        <v>OK</v>
      </c>
      <c r="T14" s="39" t="str">
        <f t="shared" si="2"/>
        <v>OK</v>
      </c>
      <c r="U14" s="39" t="str">
        <f t="shared" si="3"/>
        <v>OK</v>
      </c>
      <c r="V14" s="39" t="str">
        <f t="shared" si="4"/>
        <v>OK</v>
      </c>
      <c r="W14" s="40">
        <f t="shared" si="5"/>
        <v>0</v>
      </c>
    </row>
    <row r="15" spans="1:23" x14ac:dyDescent="0.2">
      <c r="A15" s="34" t="s">
        <v>27</v>
      </c>
      <c r="B15" s="34"/>
      <c r="C15" s="34"/>
      <c r="D15" s="34" t="s">
        <v>25</v>
      </c>
      <c r="E15" s="34"/>
      <c r="F15" s="35"/>
      <c r="G15" s="34"/>
      <c r="H15" s="36"/>
      <c r="I15" s="37">
        <v>0.13005980593708424</v>
      </c>
      <c r="J15" s="34" t="s">
        <v>27</v>
      </c>
      <c r="K15" s="34"/>
      <c r="L15" s="34"/>
      <c r="M15" s="34" t="s">
        <v>25</v>
      </c>
      <c r="N15" s="34"/>
      <c r="O15" s="35"/>
      <c r="P15" s="34"/>
      <c r="Q15" s="34"/>
      <c r="R15" s="38" t="str">
        <f t="shared" si="0"/>
        <v>OK</v>
      </c>
      <c r="S15" s="39" t="str">
        <f t="shared" si="1"/>
        <v>OK</v>
      </c>
      <c r="T15" s="39" t="str">
        <f t="shared" si="2"/>
        <v>OK</v>
      </c>
      <c r="U15" s="39" t="str">
        <f t="shared" si="3"/>
        <v>OK</v>
      </c>
      <c r="V15" s="39" t="str">
        <f t="shared" si="4"/>
        <v>OK</v>
      </c>
      <c r="W15" s="40" t="str">
        <f t="shared" si="5"/>
        <v>-</v>
      </c>
    </row>
    <row r="16" spans="1:23" ht="25.5" x14ac:dyDescent="0.2">
      <c r="A16" s="41" t="s">
        <v>28</v>
      </c>
      <c r="B16" s="42" t="s">
        <v>124</v>
      </c>
      <c r="C16" s="41" t="s">
        <v>17</v>
      </c>
      <c r="D16" s="41" t="s">
        <v>125</v>
      </c>
      <c r="E16" s="43" t="s">
        <v>20</v>
      </c>
      <c r="F16" s="42">
        <v>1</v>
      </c>
      <c r="G16" s="44">
        <v>244483.16</v>
      </c>
      <c r="H16" s="44">
        <v>244483.16</v>
      </c>
      <c r="I16" s="45">
        <v>0.13005980593708424</v>
      </c>
      <c r="J16" s="41" t="s">
        <v>28</v>
      </c>
      <c r="K16" s="42" t="s">
        <v>124</v>
      </c>
      <c r="L16" s="41" t="s">
        <v>17</v>
      </c>
      <c r="M16" s="41" t="s">
        <v>125</v>
      </c>
      <c r="N16" s="43" t="s">
        <v>20</v>
      </c>
      <c r="O16" s="42">
        <v>1</v>
      </c>
      <c r="P16" s="44"/>
      <c r="Q16" s="44">
        <f t="shared" si="6"/>
        <v>0</v>
      </c>
      <c r="R16" s="38" t="str">
        <f t="shared" si="0"/>
        <v>OK</v>
      </c>
      <c r="S16" s="39" t="str">
        <f t="shared" si="1"/>
        <v>OK</v>
      </c>
      <c r="T16" s="39" t="str">
        <f t="shared" si="2"/>
        <v>OK</v>
      </c>
      <c r="U16" s="39" t="str">
        <f t="shared" si="3"/>
        <v>OK</v>
      </c>
      <c r="V16" s="39" t="str">
        <f t="shared" si="4"/>
        <v>OK</v>
      </c>
      <c r="W16" s="40">
        <f t="shared" si="5"/>
        <v>0</v>
      </c>
    </row>
    <row r="17" spans="1:23" x14ac:dyDescent="0.2">
      <c r="A17" s="34" t="s">
        <v>39</v>
      </c>
      <c r="B17" s="34"/>
      <c r="C17" s="34"/>
      <c r="D17" s="34" t="s">
        <v>126</v>
      </c>
      <c r="E17" s="34"/>
      <c r="F17" s="35"/>
      <c r="G17" s="34"/>
      <c r="H17" s="36"/>
      <c r="I17" s="37">
        <v>0.10602584859481926</v>
      </c>
      <c r="J17" s="34" t="s">
        <v>39</v>
      </c>
      <c r="K17" s="34"/>
      <c r="L17" s="34"/>
      <c r="M17" s="34" t="s">
        <v>126</v>
      </c>
      <c r="N17" s="34"/>
      <c r="O17" s="35"/>
      <c r="P17" s="34">
        <v>1</v>
      </c>
      <c r="Q17" s="34"/>
      <c r="R17" s="38" t="str">
        <f t="shared" si="0"/>
        <v>OK</v>
      </c>
      <c r="S17" s="39" t="str">
        <f t="shared" si="1"/>
        <v>OK</v>
      </c>
      <c r="T17" s="39" t="str">
        <f t="shared" si="2"/>
        <v>OK</v>
      </c>
      <c r="U17" s="39" t="str">
        <f t="shared" si="3"/>
        <v>ERRO</v>
      </c>
      <c r="V17" s="39" t="str">
        <f t="shared" si="4"/>
        <v>OK</v>
      </c>
      <c r="W17" s="40" t="str">
        <f t="shared" si="5"/>
        <v>-</v>
      </c>
    </row>
    <row r="18" spans="1:23" ht="25.5" x14ac:dyDescent="0.2">
      <c r="A18" s="41" t="s">
        <v>40</v>
      </c>
      <c r="B18" s="42" t="s">
        <v>127</v>
      </c>
      <c r="C18" s="41" t="s">
        <v>17</v>
      </c>
      <c r="D18" s="41" t="s">
        <v>128</v>
      </c>
      <c r="E18" s="43" t="s">
        <v>20</v>
      </c>
      <c r="F18" s="42">
        <v>1</v>
      </c>
      <c r="G18" s="44">
        <v>199304.73</v>
      </c>
      <c r="H18" s="44">
        <v>199304.73</v>
      </c>
      <c r="I18" s="45">
        <v>0.10602584859481926</v>
      </c>
      <c r="J18" s="41" t="s">
        <v>40</v>
      </c>
      <c r="K18" s="42" t="s">
        <v>127</v>
      </c>
      <c r="L18" s="41" t="s">
        <v>17</v>
      </c>
      <c r="M18" s="41" t="s">
        <v>128</v>
      </c>
      <c r="N18" s="43" t="s">
        <v>20</v>
      </c>
      <c r="O18" s="42">
        <v>1</v>
      </c>
      <c r="P18" s="44"/>
      <c r="Q18" s="44">
        <f t="shared" si="6"/>
        <v>0</v>
      </c>
      <c r="R18" s="38" t="str">
        <f t="shared" si="0"/>
        <v>OK</v>
      </c>
      <c r="S18" s="39" t="str">
        <f t="shared" si="1"/>
        <v>OK</v>
      </c>
      <c r="T18" s="39" t="str">
        <f t="shared" si="2"/>
        <v>OK</v>
      </c>
      <c r="U18" s="39" t="str">
        <f t="shared" si="3"/>
        <v>OK</v>
      </c>
      <c r="V18" s="39" t="str">
        <f t="shared" si="4"/>
        <v>OK</v>
      </c>
      <c r="W18" s="40">
        <f t="shared" si="5"/>
        <v>0</v>
      </c>
    </row>
    <row r="19" spans="1:23" x14ac:dyDescent="0.2">
      <c r="A19" s="34" t="s">
        <v>41</v>
      </c>
      <c r="B19" s="34"/>
      <c r="C19" s="34"/>
      <c r="D19" s="34" t="s">
        <v>129</v>
      </c>
      <c r="E19" s="34"/>
      <c r="F19" s="35"/>
      <c r="G19" s="34"/>
      <c r="H19" s="36"/>
      <c r="I19" s="37">
        <v>0.24258379956778975</v>
      </c>
      <c r="J19" s="34" t="s">
        <v>41</v>
      </c>
      <c r="K19" s="34"/>
      <c r="L19" s="34"/>
      <c r="M19" s="34" t="s">
        <v>129</v>
      </c>
      <c r="N19" s="34"/>
      <c r="O19" s="35"/>
      <c r="P19" s="34"/>
      <c r="Q19" s="34"/>
      <c r="R19" s="38" t="str">
        <f t="shared" si="0"/>
        <v>OK</v>
      </c>
      <c r="S19" s="39" t="str">
        <f t="shared" si="1"/>
        <v>OK</v>
      </c>
      <c r="T19" s="39" t="str">
        <f t="shared" si="2"/>
        <v>OK</v>
      </c>
      <c r="U19" s="39" t="str">
        <f t="shared" si="3"/>
        <v>OK</v>
      </c>
      <c r="V19" s="39" t="str">
        <f t="shared" si="4"/>
        <v>OK</v>
      </c>
      <c r="W19" s="40" t="str">
        <f t="shared" si="5"/>
        <v>-</v>
      </c>
    </row>
    <row r="20" spans="1:23" x14ac:dyDescent="0.2">
      <c r="A20" s="34" t="s">
        <v>43</v>
      </c>
      <c r="B20" s="34"/>
      <c r="C20" s="34"/>
      <c r="D20" s="34" t="s">
        <v>130</v>
      </c>
      <c r="E20" s="34"/>
      <c r="F20" s="35"/>
      <c r="G20" s="34"/>
      <c r="H20" s="36"/>
      <c r="I20" s="37">
        <v>0.21641342154098653</v>
      </c>
      <c r="J20" s="34" t="s">
        <v>43</v>
      </c>
      <c r="K20" s="34"/>
      <c r="L20" s="34"/>
      <c r="M20" s="34" t="s">
        <v>130</v>
      </c>
      <c r="N20" s="34"/>
      <c r="O20" s="35"/>
      <c r="P20" s="34"/>
      <c r="Q20" s="34"/>
      <c r="R20" s="38" t="str">
        <f t="shared" si="0"/>
        <v>OK</v>
      </c>
      <c r="S20" s="39" t="str">
        <f t="shared" si="1"/>
        <v>OK</v>
      </c>
      <c r="T20" s="39" t="str">
        <f t="shared" si="2"/>
        <v>OK</v>
      </c>
      <c r="U20" s="39" t="str">
        <f t="shared" si="3"/>
        <v>OK</v>
      </c>
      <c r="V20" s="39" t="str">
        <f t="shared" si="4"/>
        <v>OK</v>
      </c>
      <c r="W20" s="40" t="str">
        <f t="shared" si="5"/>
        <v>-</v>
      </c>
    </row>
    <row r="21" spans="1:23" ht="25.5" x14ac:dyDescent="0.2">
      <c r="A21" s="41" t="s">
        <v>44</v>
      </c>
      <c r="B21" s="42" t="s">
        <v>131</v>
      </c>
      <c r="C21" s="41" t="s">
        <v>17</v>
      </c>
      <c r="D21" s="41" t="s">
        <v>132</v>
      </c>
      <c r="E21" s="43" t="s">
        <v>37</v>
      </c>
      <c r="F21" s="42">
        <v>4</v>
      </c>
      <c r="G21" s="44">
        <v>101702.13</v>
      </c>
      <c r="H21" s="44">
        <v>406808.52</v>
      </c>
      <c r="I21" s="45">
        <v>0.21641342154098653</v>
      </c>
      <c r="J21" s="41" t="s">
        <v>44</v>
      </c>
      <c r="K21" s="42" t="s">
        <v>131</v>
      </c>
      <c r="L21" s="41" t="s">
        <v>17</v>
      </c>
      <c r="M21" s="41" t="s">
        <v>132</v>
      </c>
      <c r="N21" s="43" t="s">
        <v>37</v>
      </c>
      <c r="O21" s="42">
        <v>4</v>
      </c>
      <c r="P21" s="44"/>
      <c r="Q21" s="44"/>
      <c r="R21" s="38" t="str">
        <f t="shared" si="0"/>
        <v>OK</v>
      </c>
      <c r="S21" s="39" t="str">
        <f t="shared" si="1"/>
        <v>OK</v>
      </c>
      <c r="T21" s="39" t="str">
        <f t="shared" si="2"/>
        <v>OK</v>
      </c>
      <c r="U21" s="39" t="str">
        <f t="shared" si="3"/>
        <v>OK</v>
      </c>
      <c r="V21" s="39" t="str">
        <f t="shared" si="4"/>
        <v>OK</v>
      </c>
      <c r="W21" s="40">
        <f t="shared" si="5"/>
        <v>0</v>
      </c>
    </row>
    <row r="22" spans="1:23" x14ac:dyDescent="0.2">
      <c r="A22" s="34" t="s">
        <v>133</v>
      </c>
      <c r="B22" s="34"/>
      <c r="C22" s="34"/>
      <c r="D22" s="34" t="s">
        <v>134</v>
      </c>
      <c r="E22" s="34"/>
      <c r="F22" s="35"/>
      <c r="G22" s="34"/>
      <c r="H22" s="36"/>
      <c r="I22" s="37">
        <v>2.617037802680322E-2</v>
      </c>
      <c r="J22" s="34" t="s">
        <v>133</v>
      </c>
      <c r="K22" s="34"/>
      <c r="L22" s="34"/>
      <c r="M22" s="34" t="s">
        <v>134</v>
      </c>
      <c r="N22" s="34"/>
      <c r="O22" s="35"/>
      <c r="P22" s="34"/>
      <c r="Q22" s="34"/>
      <c r="R22" s="38" t="str">
        <f t="shared" si="0"/>
        <v>OK</v>
      </c>
      <c r="S22" s="39" t="str">
        <f t="shared" si="1"/>
        <v>OK</v>
      </c>
      <c r="T22" s="39" t="str">
        <f t="shared" si="2"/>
        <v>OK</v>
      </c>
      <c r="U22" s="39" t="str">
        <f t="shared" si="3"/>
        <v>OK</v>
      </c>
      <c r="V22" s="39" t="str">
        <f t="shared" si="4"/>
        <v>OK</v>
      </c>
      <c r="W22" s="40" t="str">
        <f t="shared" si="5"/>
        <v>-</v>
      </c>
    </row>
    <row r="23" spans="1:23" ht="25.5" x14ac:dyDescent="0.2">
      <c r="A23" s="41" t="s">
        <v>135</v>
      </c>
      <c r="B23" s="42" t="s">
        <v>33</v>
      </c>
      <c r="C23" s="41" t="s">
        <v>22</v>
      </c>
      <c r="D23" s="41" t="s">
        <v>34</v>
      </c>
      <c r="E23" s="43" t="s">
        <v>35</v>
      </c>
      <c r="F23" s="42">
        <v>35.26</v>
      </c>
      <c r="G23" s="44">
        <v>94.46</v>
      </c>
      <c r="H23" s="44">
        <v>3330.65</v>
      </c>
      <c r="I23" s="45">
        <v>1.7718344799058947E-3</v>
      </c>
      <c r="J23" s="41" t="s">
        <v>135</v>
      </c>
      <c r="K23" s="42" t="s">
        <v>33</v>
      </c>
      <c r="L23" s="41" t="s">
        <v>22</v>
      </c>
      <c r="M23" s="41" t="s">
        <v>34</v>
      </c>
      <c r="N23" s="43" t="s">
        <v>35</v>
      </c>
      <c r="O23" s="42">
        <v>35.26</v>
      </c>
      <c r="P23" s="44"/>
      <c r="Q23" s="44">
        <f t="shared" si="6"/>
        <v>0</v>
      </c>
      <c r="R23" s="38" t="str">
        <f t="shared" si="0"/>
        <v>OK</v>
      </c>
      <c r="S23" s="39" t="str">
        <f t="shared" si="1"/>
        <v>OK</v>
      </c>
      <c r="T23" s="39" t="str">
        <f t="shared" si="2"/>
        <v>OK</v>
      </c>
      <c r="U23" s="39" t="str">
        <f t="shared" si="3"/>
        <v>OK</v>
      </c>
      <c r="V23" s="39" t="str">
        <f t="shared" si="4"/>
        <v>OK</v>
      </c>
      <c r="W23" s="40">
        <f t="shared" si="5"/>
        <v>0</v>
      </c>
    </row>
    <row r="24" spans="1:23" ht="38.25" x14ac:dyDescent="0.2">
      <c r="A24" s="41" t="s">
        <v>136</v>
      </c>
      <c r="B24" s="42" t="s">
        <v>67</v>
      </c>
      <c r="C24" s="41" t="s">
        <v>22</v>
      </c>
      <c r="D24" s="41" t="s">
        <v>68</v>
      </c>
      <c r="E24" s="43" t="s">
        <v>29</v>
      </c>
      <c r="F24" s="42">
        <v>48.4</v>
      </c>
      <c r="G24" s="44">
        <v>0.78</v>
      </c>
      <c r="H24" s="44">
        <v>37.75</v>
      </c>
      <c r="I24" s="45">
        <v>2.0082191649211873E-5</v>
      </c>
      <c r="J24" s="41" t="s">
        <v>136</v>
      </c>
      <c r="K24" s="42" t="s">
        <v>67</v>
      </c>
      <c r="L24" s="41" t="s">
        <v>22</v>
      </c>
      <c r="M24" s="41" t="s">
        <v>68</v>
      </c>
      <c r="N24" s="43" t="s">
        <v>29</v>
      </c>
      <c r="O24" s="42">
        <v>48.4</v>
      </c>
      <c r="P24" s="44"/>
      <c r="Q24" s="44">
        <f t="shared" si="6"/>
        <v>0</v>
      </c>
      <c r="R24" s="38" t="str">
        <f t="shared" si="0"/>
        <v>OK</v>
      </c>
      <c r="S24" s="39" t="str">
        <f t="shared" si="1"/>
        <v>OK</v>
      </c>
      <c r="T24" s="39" t="str">
        <f t="shared" si="2"/>
        <v>OK</v>
      </c>
      <c r="U24" s="39" t="str">
        <f t="shared" si="3"/>
        <v>OK</v>
      </c>
      <c r="V24" s="39" t="str">
        <f t="shared" si="4"/>
        <v>OK</v>
      </c>
      <c r="W24" s="40">
        <f t="shared" si="5"/>
        <v>0</v>
      </c>
    </row>
    <row r="25" spans="1:23" ht="25.5" x14ac:dyDescent="0.2">
      <c r="A25" s="41" t="s">
        <v>137</v>
      </c>
      <c r="B25" s="42" t="s">
        <v>138</v>
      </c>
      <c r="C25" s="41" t="s">
        <v>22</v>
      </c>
      <c r="D25" s="41" t="s">
        <v>139</v>
      </c>
      <c r="E25" s="43" t="s">
        <v>29</v>
      </c>
      <c r="F25" s="42">
        <v>48.4</v>
      </c>
      <c r="G25" s="44">
        <v>25.58</v>
      </c>
      <c r="H25" s="44">
        <v>1238.07</v>
      </c>
      <c r="I25" s="45">
        <v>6.5862672887787401E-4</v>
      </c>
      <c r="J25" s="41" t="s">
        <v>137</v>
      </c>
      <c r="K25" s="42" t="s">
        <v>138</v>
      </c>
      <c r="L25" s="41" t="s">
        <v>22</v>
      </c>
      <c r="M25" s="41" t="s">
        <v>139</v>
      </c>
      <c r="N25" s="43" t="s">
        <v>29</v>
      </c>
      <c r="O25" s="42">
        <v>48.4</v>
      </c>
      <c r="P25" s="44"/>
      <c r="Q25" s="44">
        <f t="shared" si="6"/>
        <v>0</v>
      </c>
      <c r="R25" s="38" t="str">
        <f t="shared" si="0"/>
        <v>OK</v>
      </c>
      <c r="S25" s="39" t="str">
        <f t="shared" si="1"/>
        <v>OK</v>
      </c>
      <c r="T25" s="39" t="str">
        <f t="shared" si="2"/>
        <v>OK</v>
      </c>
      <c r="U25" s="39" t="str">
        <f t="shared" si="3"/>
        <v>OK</v>
      </c>
      <c r="V25" s="39" t="str">
        <f t="shared" si="4"/>
        <v>OK</v>
      </c>
      <c r="W25" s="40">
        <f t="shared" si="5"/>
        <v>0</v>
      </c>
    </row>
    <row r="26" spans="1:23" ht="38.25" x14ac:dyDescent="0.2">
      <c r="A26" s="41" t="s">
        <v>140</v>
      </c>
      <c r="B26" s="42" t="s">
        <v>61</v>
      </c>
      <c r="C26" s="41" t="s">
        <v>22</v>
      </c>
      <c r="D26" s="41" t="s">
        <v>62</v>
      </c>
      <c r="E26" s="43" t="s">
        <v>23</v>
      </c>
      <c r="F26" s="42">
        <v>154.91999999999999</v>
      </c>
      <c r="G26" s="44">
        <v>18.170000000000002</v>
      </c>
      <c r="H26" s="44">
        <v>2814.89</v>
      </c>
      <c r="I26" s="45">
        <v>1.4974612040119207E-3</v>
      </c>
      <c r="J26" s="41" t="s">
        <v>140</v>
      </c>
      <c r="K26" s="42" t="s">
        <v>61</v>
      </c>
      <c r="L26" s="41" t="s">
        <v>22</v>
      </c>
      <c r="M26" s="41" t="s">
        <v>62</v>
      </c>
      <c r="N26" s="43" t="s">
        <v>23</v>
      </c>
      <c r="O26" s="42">
        <v>154.91999999999999</v>
      </c>
      <c r="P26" s="44"/>
      <c r="Q26" s="44">
        <f t="shared" si="6"/>
        <v>0</v>
      </c>
      <c r="R26" s="38" t="str">
        <f t="shared" si="0"/>
        <v>OK</v>
      </c>
      <c r="S26" s="39" t="str">
        <f t="shared" si="1"/>
        <v>OK</v>
      </c>
      <c r="T26" s="39" t="str">
        <f t="shared" si="2"/>
        <v>OK</v>
      </c>
      <c r="U26" s="39" t="str">
        <f t="shared" si="3"/>
        <v>OK</v>
      </c>
      <c r="V26" s="39" t="str">
        <f t="shared" si="4"/>
        <v>OK</v>
      </c>
      <c r="W26" s="40">
        <f t="shared" si="5"/>
        <v>0</v>
      </c>
    </row>
    <row r="27" spans="1:23" ht="38.25" x14ac:dyDescent="0.2">
      <c r="A27" s="41" t="s">
        <v>141</v>
      </c>
      <c r="B27" s="42" t="s">
        <v>63</v>
      </c>
      <c r="C27" s="41" t="s">
        <v>22</v>
      </c>
      <c r="D27" s="41" t="s">
        <v>64</v>
      </c>
      <c r="E27" s="43" t="s">
        <v>23</v>
      </c>
      <c r="F27" s="42">
        <v>216.04</v>
      </c>
      <c r="G27" s="44">
        <v>16.53</v>
      </c>
      <c r="H27" s="44">
        <v>3571.14</v>
      </c>
      <c r="I27" s="45">
        <v>1.8997700102295759E-3</v>
      </c>
      <c r="J27" s="41" t="s">
        <v>141</v>
      </c>
      <c r="K27" s="42" t="s">
        <v>63</v>
      </c>
      <c r="L27" s="41" t="s">
        <v>22</v>
      </c>
      <c r="M27" s="41" t="s">
        <v>64</v>
      </c>
      <c r="N27" s="43" t="s">
        <v>23</v>
      </c>
      <c r="O27" s="42">
        <v>216.04</v>
      </c>
      <c r="P27" s="44"/>
      <c r="Q27" s="44">
        <f t="shared" si="6"/>
        <v>0</v>
      </c>
      <c r="R27" s="38" t="str">
        <f t="shared" si="0"/>
        <v>OK</v>
      </c>
      <c r="S27" s="39" t="str">
        <f t="shared" si="1"/>
        <v>OK</v>
      </c>
      <c r="T27" s="39" t="str">
        <f t="shared" si="2"/>
        <v>OK</v>
      </c>
      <c r="U27" s="39" t="str">
        <f t="shared" si="3"/>
        <v>OK</v>
      </c>
      <c r="V27" s="39" t="str">
        <f t="shared" si="4"/>
        <v>OK</v>
      </c>
      <c r="W27" s="40">
        <f t="shared" si="5"/>
        <v>0</v>
      </c>
    </row>
    <row r="28" spans="1:23" ht="25.5" x14ac:dyDescent="0.2">
      <c r="A28" s="41" t="s">
        <v>142</v>
      </c>
      <c r="B28" s="42" t="s">
        <v>143</v>
      </c>
      <c r="C28" s="41" t="s">
        <v>22</v>
      </c>
      <c r="D28" s="41" t="s">
        <v>144</v>
      </c>
      <c r="E28" s="43" t="s">
        <v>23</v>
      </c>
      <c r="F28" s="42">
        <v>200.64</v>
      </c>
      <c r="G28" s="44">
        <v>21.78</v>
      </c>
      <c r="H28" s="44">
        <v>4369.93</v>
      </c>
      <c r="I28" s="45">
        <v>2.3247091855268989E-3</v>
      </c>
      <c r="J28" s="41" t="s">
        <v>142</v>
      </c>
      <c r="K28" s="42" t="s">
        <v>143</v>
      </c>
      <c r="L28" s="41" t="s">
        <v>22</v>
      </c>
      <c r="M28" s="41" t="s">
        <v>144</v>
      </c>
      <c r="N28" s="43" t="s">
        <v>23</v>
      </c>
      <c r="O28" s="42">
        <v>200.64</v>
      </c>
      <c r="P28" s="44"/>
      <c r="Q28" s="44">
        <f t="shared" si="6"/>
        <v>0</v>
      </c>
      <c r="R28" s="38" t="str">
        <f t="shared" si="0"/>
        <v>OK</v>
      </c>
      <c r="S28" s="39" t="str">
        <f t="shared" si="1"/>
        <v>OK</v>
      </c>
      <c r="T28" s="39" t="str">
        <f t="shared" si="2"/>
        <v>OK</v>
      </c>
      <c r="U28" s="39" t="str">
        <f t="shared" si="3"/>
        <v>OK</v>
      </c>
      <c r="V28" s="39" t="str">
        <f t="shared" si="4"/>
        <v>OK</v>
      </c>
      <c r="W28" s="40">
        <f t="shared" si="5"/>
        <v>0</v>
      </c>
    </row>
    <row r="29" spans="1:23" ht="38.25" x14ac:dyDescent="0.2">
      <c r="A29" s="41" t="s">
        <v>145</v>
      </c>
      <c r="B29" s="42" t="s">
        <v>54</v>
      </c>
      <c r="C29" s="41" t="s">
        <v>22</v>
      </c>
      <c r="D29" s="41" t="s">
        <v>55</v>
      </c>
      <c r="E29" s="43" t="s">
        <v>29</v>
      </c>
      <c r="F29" s="42">
        <v>32.24</v>
      </c>
      <c r="G29" s="44">
        <v>43.8</v>
      </c>
      <c r="H29" s="44">
        <v>1412.11</v>
      </c>
      <c r="I29" s="45">
        <v>7.5121228211307489E-4</v>
      </c>
      <c r="J29" s="41" t="s">
        <v>145</v>
      </c>
      <c r="K29" s="42" t="s">
        <v>54</v>
      </c>
      <c r="L29" s="41" t="s">
        <v>22</v>
      </c>
      <c r="M29" s="41" t="s">
        <v>55</v>
      </c>
      <c r="N29" s="43" t="s">
        <v>29</v>
      </c>
      <c r="O29" s="42">
        <v>32.24</v>
      </c>
      <c r="P29" s="44"/>
      <c r="Q29" s="44">
        <f t="shared" si="6"/>
        <v>0</v>
      </c>
      <c r="R29" s="38" t="str">
        <f t="shared" si="0"/>
        <v>OK</v>
      </c>
      <c r="S29" s="39" t="str">
        <f t="shared" si="1"/>
        <v>OK</v>
      </c>
      <c r="T29" s="39" t="str">
        <f t="shared" si="2"/>
        <v>OK</v>
      </c>
      <c r="U29" s="39" t="str">
        <f t="shared" si="3"/>
        <v>OK</v>
      </c>
      <c r="V29" s="39" t="str">
        <f t="shared" si="4"/>
        <v>OK</v>
      </c>
      <c r="W29" s="40">
        <f t="shared" si="5"/>
        <v>0</v>
      </c>
    </row>
    <row r="30" spans="1:23" ht="38.25" x14ac:dyDescent="0.2">
      <c r="A30" s="41" t="s">
        <v>146</v>
      </c>
      <c r="B30" s="42" t="s">
        <v>147</v>
      </c>
      <c r="C30" s="41" t="s">
        <v>22</v>
      </c>
      <c r="D30" s="41" t="s">
        <v>148</v>
      </c>
      <c r="E30" s="43" t="s">
        <v>35</v>
      </c>
      <c r="F30" s="42">
        <v>12.06</v>
      </c>
      <c r="G30" s="44">
        <v>701.48</v>
      </c>
      <c r="H30" s="44">
        <v>8459.84</v>
      </c>
      <c r="I30" s="45">
        <v>4.500453727196518E-3</v>
      </c>
      <c r="J30" s="41" t="s">
        <v>146</v>
      </c>
      <c r="K30" s="42" t="s">
        <v>147</v>
      </c>
      <c r="L30" s="41" t="s">
        <v>22</v>
      </c>
      <c r="M30" s="41" t="s">
        <v>148</v>
      </c>
      <c r="N30" s="43" t="s">
        <v>35</v>
      </c>
      <c r="O30" s="42">
        <v>12.06</v>
      </c>
      <c r="P30" s="44"/>
      <c r="Q30" s="44">
        <f t="shared" si="6"/>
        <v>0</v>
      </c>
      <c r="R30" s="38" t="str">
        <f t="shared" si="0"/>
        <v>OK</v>
      </c>
      <c r="S30" s="39" t="str">
        <f t="shared" si="1"/>
        <v>OK</v>
      </c>
      <c r="T30" s="39" t="str">
        <f t="shared" si="2"/>
        <v>OK</v>
      </c>
      <c r="U30" s="39" t="str">
        <f t="shared" si="3"/>
        <v>OK</v>
      </c>
      <c r="V30" s="39" t="str">
        <f t="shared" si="4"/>
        <v>OK</v>
      </c>
      <c r="W30" s="40">
        <f t="shared" si="5"/>
        <v>0</v>
      </c>
    </row>
    <row r="31" spans="1:23" ht="25.5" x14ac:dyDescent="0.2">
      <c r="A31" s="41" t="s">
        <v>149</v>
      </c>
      <c r="B31" s="42" t="s">
        <v>150</v>
      </c>
      <c r="C31" s="41" t="s">
        <v>17</v>
      </c>
      <c r="D31" s="41" t="s">
        <v>151</v>
      </c>
      <c r="E31" s="43" t="s">
        <v>30</v>
      </c>
      <c r="F31" s="42">
        <v>2</v>
      </c>
      <c r="G31" s="44">
        <v>695.02</v>
      </c>
      <c r="H31" s="44">
        <v>1390.04</v>
      </c>
      <c r="I31" s="45">
        <v>7.3947151470385355E-4</v>
      </c>
      <c r="J31" s="41" t="s">
        <v>149</v>
      </c>
      <c r="K31" s="42" t="s">
        <v>150</v>
      </c>
      <c r="L31" s="41" t="s">
        <v>17</v>
      </c>
      <c r="M31" s="41" t="s">
        <v>151</v>
      </c>
      <c r="N31" s="43" t="s">
        <v>30</v>
      </c>
      <c r="O31" s="42">
        <v>2</v>
      </c>
      <c r="P31" s="44"/>
      <c r="Q31" s="44">
        <f t="shared" si="6"/>
        <v>0</v>
      </c>
      <c r="R31" s="38" t="str">
        <f t="shared" si="0"/>
        <v>OK</v>
      </c>
      <c r="S31" s="39" t="str">
        <f t="shared" si="1"/>
        <v>OK</v>
      </c>
      <c r="T31" s="39" t="str">
        <f t="shared" si="2"/>
        <v>OK</v>
      </c>
      <c r="U31" s="39" t="str">
        <f t="shared" si="3"/>
        <v>OK</v>
      </c>
      <c r="V31" s="39" t="str">
        <f t="shared" si="4"/>
        <v>OK</v>
      </c>
      <c r="W31" s="40">
        <f t="shared" si="5"/>
        <v>0</v>
      </c>
    </row>
    <row r="32" spans="1:23" ht="25.5" x14ac:dyDescent="0.2">
      <c r="A32" s="41" t="s">
        <v>152</v>
      </c>
      <c r="B32" s="42" t="s">
        <v>153</v>
      </c>
      <c r="C32" s="41" t="s">
        <v>17</v>
      </c>
      <c r="D32" s="41" t="s">
        <v>154</v>
      </c>
      <c r="E32" s="43" t="s">
        <v>19</v>
      </c>
      <c r="F32" s="42">
        <v>200</v>
      </c>
      <c r="G32" s="44">
        <v>68.19</v>
      </c>
      <c r="H32" s="44">
        <v>13638</v>
      </c>
      <c r="I32" s="45">
        <v>7.2551239658795105E-3</v>
      </c>
      <c r="J32" s="41" t="s">
        <v>152</v>
      </c>
      <c r="K32" s="42" t="s">
        <v>153</v>
      </c>
      <c r="L32" s="41" t="s">
        <v>17</v>
      </c>
      <c r="M32" s="41" t="s">
        <v>154</v>
      </c>
      <c r="N32" s="43" t="s">
        <v>19</v>
      </c>
      <c r="O32" s="42">
        <v>200</v>
      </c>
      <c r="P32" s="44"/>
      <c r="Q32" s="44"/>
      <c r="R32" s="38" t="str">
        <f t="shared" si="0"/>
        <v>OK</v>
      </c>
      <c r="S32" s="39" t="str">
        <f t="shared" si="1"/>
        <v>OK</v>
      </c>
      <c r="T32" s="39" t="str">
        <f t="shared" si="2"/>
        <v>OK</v>
      </c>
      <c r="U32" s="39" t="str">
        <f t="shared" si="3"/>
        <v>OK</v>
      </c>
      <c r="V32" s="39" t="str">
        <f t="shared" si="4"/>
        <v>OK</v>
      </c>
      <c r="W32" s="40">
        <f t="shared" si="5"/>
        <v>0</v>
      </c>
    </row>
    <row r="33" spans="1:23" ht="25.5" x14ac:dyDescent="0.2">
      <c r="A33" s="41" t="s">
        <v>155</v>
      </c>
      <c r="B33" s="42" t="s">
        <v>156</v>
      </c>
      <c r="C33" s="41" t="s">
        <v>17</v>
      </c>
      <c r="D33" s="41" t="s">
        <v>157</v>
      </c>
      <c r="E33" s="43" t="s">
        <v>19</v>
      </c>
      <c r="F33" s="42">
        <v>400</v>
      </c>
      <c r="G33" s="44">
        <v>22.33</v>
      </c>
      <c r="H33" s="44">
        <v>8932</v>
      </c>
      <c r="I33" s="45">
        <v>4.7516327367088862E-3</v>
      </c>
      <c r="J33" s="41" t="s">
        <v>155</v>
      </c>
      <c r="K33" s="42" t="s">
        <v>156</v>
      </c>
      <c r="L33" s="41" t="s">
        <v>17</v>
      </c>
      <c r="M33" s="41" t="s">
        <v>157</v>
      </c>
      <c r="N33" s="43" t="s">
        <v>19</v>
      </c>
      <c r="O33" s="42">
        <v>400</v>
      </c>
      <c r="P33" s="44"/>
      <c r="Q33" s="44">
        <f t="shared" si="6"/>
        <v>0</v>
      </c>
      <c r="R33" s="38" t="str">
        <f t="shared" si="0"/>
        <v>OK</v>
      </c>
      <c r="S33" s="39" t="str">
        <f t="shared" si="1"/>
        <v>OK</v>
      </c>
      <c r="T33" s="39" t="str">
        <f t="shared" si="2"/>
        <v>OK</v>
      </c>
      <c r="U33" s="39" t="str">
        <f t="shared" si="3"/>
        <v>OK</v>
      </c>
      <c r="V33" s="39" t="str">
        <f t="shared" si="4"/>
        <v>OK</v>
      </c>
      <c r="W33" s="40">
        <f t="shared" si="5"/>
        <v>0</v>
      </c>
    </row>
    <row r="34" spans="1:23" x14ac:dyDescent="0.2">
      <c r="A34" s="34" t="s">
        <v>45</v>
      </c>
      <c r="B34" s="34"/>
      <c r="C34" s="34"/>
      <c r="D34" s="34" t="s">
        <v>158</v>
      </c>
      <c r="E34" s="34"/>
      <c r="F34" s="35"/>
      <c r="G34" s="34"/>
      <c r="H34" s="36"/>
      <c r="I34" s="37">
        <v>0.15775335569299626</v>
      </c>
      <c r="J34" s="34" t="s">
        <v>45</v>
      </c>
      <c r="K34" s="34"/>
      <c r="L34" s="34"/>
      <c r="M34" s="34" t="s">
        <v>158</v>
      </c>
      <c r="N34" s="34"/>
      <c r="O34" s="35"/>
      <c r="P34" s="34"/>
      <c r="Q34" s="34"/>
      <c r="R34" s="38" t="str">
        <f t="shared" si="0"/>
        <v>OK</v>
      </c>
      <c r="S34" s="39" t="str">
        <f t="shared" si="1"/>
        <v>OK</v>
      </c>
      <c r="T34" s="39" t="str">
        <f t="shared" si="2"/>
        <v>OK</v>
      </c>
      <c r="U34" s="39" t="str">
        <f t="shared" si="3"/>
        <v>OK</v>
      </c>
      <c r="V34" s="39" t="str">
        <f t="shared" si="4"/>
        <v>OK</v>
      </c>
      <c r="W34" s="40" t="str">
        <f t="shared" si="5"/>
        <v>-</v>
      </c>
    </row>
    <row r="35" spans="1:23" x14ac:dyDescent="0.2">
      <c r="A35" s="34" t="s">
        <v>46</v>
      </c>
      <c r="B35" s="34"/>
      <c r="C35" s="34"/>
      <c r="D35" s="34" t="s">
        <v>159</v>
      </c>
      <c r="E35" s="34"/>
      <c r="F35" s="35"/>
      <c r="G35" s="34"/>
      <c r="H35" s="36"/>
      <c r="I35" s="37">
        <v>2.0847176856935494E-4</v>
      </c>
      <c r="J35" s="34" t="s">
        <v>46</v>
      </c>
      <c r="K35" s="34"/>
      <c r="L35" s="34"/>
      <c r="M35" s="34" t="s">
        <v>159</v>
      </c>
      <c r="N35" s="34"/>
      <c r="O35" s="35"/>
      <c r="P35" s="34"/>
      <c r="Q35" s="34"/>
      <c r="R35" s="38" t="str">
        <f t="shared" si="0"/>
        <v>OK</v>
      </c>
      <c r="S35" s="39" t="str">
        <f t="shared" si="1"/>
        <v>OK</v>
      </c>
      <c r="T35" s="39" t="str">
        <f t="shared" si="2"/>
        <v>OK</v>
      </c>
      <c r="U35" s="39" t="str">
        <f t="shared" si="3"/>
        <v>OK</v>
      </c>
      <c r="V35" s="39" t="str">
        <f t="shared" si="4"/>
        <v>OK</v>
      </c>
      <c r="W35" s="40" t="str">
        <f t="shared" si="5"/>
        <v>-</v>
      </c>
    </row>
    <row r="36" spans="1:23" ht="25.5" x14ac:dyDescent="0.2">
      <c r="A36" s="41" t="s">
        <v>47</v>
      </c>
      <c r="B36" s="42" t="s">
        <v>160</v>
      </c>
      <c r="C36" s="41" t="s">
        <v>22</v>
      </c>
      <c r="D36" s="41" t="s">
        <v>161</v>
      </c>
      <c r="E36" s="43" t="s">
        <v>29</v>
      </c>
      <c r="F36" s="42">
        <v>1</v>
      </c>
      <c r="G36" s="44">
        <v>391.88</v>
      </c>
      <c r="H36" s="44">
        <v>391.88</v>
      </c>
      <c r="I36" s="45">
        <v>2.0847176856935494E-4</v>
      </c>
      <c r="J36" s="41" t="s">
        <v>47</v>
      </c>
      <c r="K36" s="42" t="s">
        <v>160</v>
      </c>
      <c r="L36" s="41" t="s">
        <v>22</v>
      </c>
      <c r="M36" s="41" t="s">
        <v>161</v>
      </c>
      <c r="N36" s="43" t="s">
        <v>29</v>
      </c>
      <c r="O36" s="42">
        <v>1</v>
      </c>
      <c r="P36" s="44"/>
      <c r="Q36" s="44">
        <f t="shared" si="6"/>
        <v>0</v>
      </c>
      <c r="R36" s="38" t="str">
        <f t="shared" si="0"/>
        <v>OK</v>
      </c>
      <c r="S36" s="39" t="str">
        <f t="shared" si="1"/>
        <v>OK</v>
      </c>
      <c r="T36" s="39" t="str">
        <f t="shared" si="2"/>
        <v>OK</v>
      </c>
      <c r="U36" s="39" t="str">
        <f t="shared" si="3"/>
        <v>OK</v>
      </c>
      <c r="V36" s="39" t="str">
        <f t="shared" si="4"/>
        <v>OK</v>
      </c>
      <c r="W36" s="40">
        <f t="shared" si="5"/>
        <v>0</v>
      </c>
    </row>
    <row r="37" spans="1:23" x14ac:dyDescent="0.2">
      <c r="A37" s="34" t="s">
        <v>48</v>
      </c>
      <c r="B37" s="34"/>
      <c r="C37" s="34"/>
      <c r="D37" s="34" t="s">
        <v>162</v>
      </c>
      <c r="E37" s="34"/>
      <c r="F37" s="35"/>
      <c r="G37" s="34"/>
      <c r="H37" s="36"/>
      <c r="I37" s="37">
        <v>2.2260005587583886E-3</v>
      </c>
      <c r="J37" s="34" t="s">
        <v>48</v>
      </c>
      <c r="K37" s="34"/>
      <c r="L37" s="34"/>
      <c r="M37" s="34" t="s">
        <v>162</v>
      </c>
      <c r="N37" s="34"/>
      <c r="O37" s="35"/>
      <c r="P37" s="34"/>
      <c r="Q37" s="34"/>
      <c r="R37" s="38" t="str">
        <f t="shared" si="0"/>
        <v>OK</v>
      </c>
      <c r="S37" s="39" t="str">
        <f t="shared" si="1"/>
        <v>OK</v>
      </c>
      <c r="T37" s="39" t="str">
        <f t="shared" si="2"/>
        <v>OK</v>
      </c>
      <c r="U37" s="39" t="str">
        <f t="shared" si="3"/>
        <v>OK</v>
      </c>
      <c r="V37" s="39" t="str">
        <f t="shared" si="4"/>
        <v>OK</v>
      </c>
      <c r="W37" s="40" t="str">
        <f t="shared" si="5"/>
        <v>-</v>
      </c>
    </row>
    <row r="38" spans="1:23" x14ac:dyDescent="0.2">
      <c r="A38" s="41" t="s">
        <v>49</v>
      </c>
      <c r="B38" s="42" t="s">
        <v>163</v>
      </c>
      <c r="C38" s="41" t="s">
        <v>22</v>
      </c>
      <c r="D38" s="41" t="s">
        <v>164</v>
      </c>
      <c r="E38" s="43" t="s">
        <v>29</v>
      </c>
      <c r="F38" s="42">
        <v>496.1</v>
      </c>
      <c r="G38" s="44">
        <v>3.93</v>
      </c>
      <c r="H38" s="44">
        <v>1949.67</v>
      </c>
      <c r="I38" s="45">
        <v>1.037182691197852E-3</v>
      </c>
      <c r="J38" s="41" t="s">
        <v>49</v>
      </c>
      <c r="K38" s="42" t="s">
        <v>163</v>
      </c>
      <c r="L38" s="41" t="s">
        <v>22</v>
      </c>
      <c r="M38" s="41" t="s">
        <v>164</v>
      </c>
      <c r="N38" s="43" t="s">
        <v>29</v>
      </c>
      <c r="O38" s="42">
        <v>496.1</v>
      </c>
      <c r="P38" s="44"/>
      <c r="Q38" s="44">
        <f t="shared" si="6"/>
        <v>0</v>
      </c>
      <c r="R38" s="38" t="str">
        <f t="shared" si="0"/>
        <v>OK</v>
      </c>
      <c r="S38" s="39" t="str">
        <f t="shared" si="1"/>
        <v>OK</v>
      </c>
      <c r="T38" s="39" t="str">
        <f t="shared" si="2"/>
        <v>OK</v>
      </c>
      <c r="U38" s="39" t="str">
        <f t="shared" si="3"/>
        <v>OK</v>
      </c>
      <c r="V38" s="39" t="str">
        <f t="shared" si="4"/>
        <v>OK</v>
      </c>
      <c r="W38" s="40">
        <f t="shared" si="5"/>
        <v>0</v>
      </c>
    </row>
    <row r="39" spans="1:23" ht="25.5" x14ac:dyDescent="0.2">
      <c r="A39" s="41" t="s">
        <v>50</v>
      </c>
      <c r="B39" s="42" t="s">
        <v>32</v>
      </c>
      <c r="C39" s="41" t="s">
        <v>22</v>
      </c>
      <c r="D39" s="41" t="s">
        <v>165</v>
      </c>
      <c r="E39" s="43" t="s">
        <v>29</v>
      </c>
      <c r="F39" s="42">
        <v>439.04</v>
      </c>
      <c r="G39" s="44">
        <v>5.09</v>
      </c>
      <c r="H39" s="44">
        <v>2234.71</v>
      </c>
      <c r="I39" s="45">
        <v>1.1888178675605369E-3</v>
      </c>
      <c r="J39" s="41" t="s">
        <v>50</v>
      </c>
      <c r="K39" s="42" t="s">
        <v>32</v>
      </c>
      <c r="L39" s="41" t="s">
        <v>22</v>
      </c>
      <c r="M39" s="41" t="s">
        <v>165</v>
      </c>
      <c r="N39" s="43" t="s">
        <v>29</v>
      </c>
      <c r="O39" s="42">
        <v>439.04</v>
      </c>
      <c r="P39" s="44"/>
      <c r="Q39" s="44"/>
      <c r="R39" s="38" t="str">
        <f t="shared" si="0"/>
        <v>OK</v>
      </c>
      <c r="S39" s="39" t="str">
        <f t="shared" si="1"/>
        <v>OK</v>
      </c>
      <c r="T39" s="39" t="str">
        <f t="shared" si="2"/>
        <v>OK</v>
      </c>
      <c r="U39" s="39" t="str">
        <f t="shared" si="3"/>
        <v>OK</v>
      </c>
      <c r="V39" s="39" t="str">
        <f t="shared" si="4"/>
        <v>OK</v>
      </c>
      <c r="W39" s="40">
        <f t="shared" si="5"/>
        <v>0</v>
      </c>
    </row>
    <row r="40" spans="1:23" x14ac:dyDescent="0.2">
      <c r="A40" s="34" t="s">
        <v>51</v>
      </c>
      <c r="B40" s="34"/>
      <c r="C40" s="34"/>
      <c r="D40" s="34" t="s">
        <v>166</v>
      </c>
      <c r="E40" s="34"/>
      <c r="F40" s="35"/>
      <c r="G40" s="34"/>
      <c r="H40" s="36"/>
      <c r="I40" s="37">
        <v>3.9717191458843337E-2</v>
      </c>
      <c r="J40" s="34" t="s">
        <v>51</v>
      </c>
      <c r="K40" s="34"/>
      <c r="L40" s="34"/>
      <c r="M40" s="34" t="s">
        <v>166</v>
      </c>
      <c r="N40" s="34"/>
      <c r="O40" s="35"/>
      <c r="P40" s="34"/>
      <c r="Q40" s="34"/>
      <c r="R40" s="38" t="str">
        <f t="shared" si="0"/>
        <v>OK</v>
      </c>
      <c r="S40" s="39" t="str">
        <f t="shared" si="1"/>
        <v>OK</v>
      </c>
      <c r="T40" s="39" t="str">
        <f t="shared" si="2"/>
        <v>OK</v>
      </c>
      <c r="U40" s="39" t="str">
        <f t="shared" si="3"/>
        <v>OK</v>
      </c>
      <c r="V40" s="39" t="str">
        <f t="shared" si="4"/>
        <v>OK</v>
      </c>
      <c r="W40" s="40" t="str">
        <f t="shared" si="5"/>
        <v>-</v>
      </c>
    </row>
    <row r="41" spans="1:23" ht="25.5" x14ac:dyDescent="0.2">
      <c r="A41" s="41" t="s">
        <v>52</v>
      </c>
      <c r="B41" s="42" t="s">
        <v>167</v>
      </c>
      <c r="C41" s="41" t="s">
        <v>22</v>
      </c>
      <c r="D41" s="41" t="s">
        <v>168</v>
      </c>
      <c r="E41" s="43" t="s">
        <v>29</v>
      </c>
      <c r="F41" s="42">
        <v>189.2</v>
      </c>
      <c r="G41" s="44">
        <v>3.2</v>
      </c>
      <c r="H41" s="44">
        <v>605.44000000000005</v>
      </c>
      <c r="I41" s="45">
        <v>3.2208111555228708E-4</v>
      </c>
      <c r="J41" s="41" t="s">
        <v>52</v>
      </c>
      <c r="K41" s="42" t="s">
        <v>167</v>
      </c>
      <c r="L41" s="41" t="s">
        <v>22</v>
      </c>
      <c r="M41" s="41" t="s">
        <v>168</v>
      </c>
      <c r="N41" s="43" t="s">
        <v>29</v>
      </c>
      <c r="O41" s="42">
        <v>189.2</v>
      </c>
      <c r="P41" s="44"/>
      <c r="Q41" s="44">
        <f t="shared" si="6"/>
        <v>0</v>
      </c>
      <c r="R41" s="38" t="str">
        <f t="shared" si="0"/>
        <v>OK</v>
      </c>
      <c r="S41" s="39" t="str">
        <f t="shared" si="1"/>
        <v>OK</v>
      </c>
      <c r="T41" s="39" t="str">
        <f t="shared" si="2"/>
        <v>OK</v>
      </c>
      <c r="U41" s="39" t="str">
        <f t="shared" si="3"/>
        <v>OK</v>
      </c>
      <c r="V41" s="39" t="str">
        <f t="shared" si="4"/>
        <v>OK</v>
      </c>
      <c r="W41" s="40">
        <f t="shared" si="5"/>
        <v>0</v>
      </c>
    </row>
    <row r="42" spans="1:23" x14ac:dyDescent="0.2">
      <c r="A42" s="41" t="s">
        <v>53</v>
      </c>
      <c r="B42" s="42" t="s">
        <v>169</v>
      </c>
      <c r="C42" s="41" t="s">
        <v>22</v>
      </c>
      <c r="D42" s="41" t="s">
        <v>170</v>
      </c>
      <c r="E42" s="43" t="s">
        <v>29</v>
      </c>
      <c r="F42" s="42">
        <v>661.91</v>
      </c>
      <c r="G42" s="44">
        <v>96.55</v>
      </c>
      <c r="H42" s="44">
        <v>63907.41</v>
      </c>
      <c r="I42" s="45">
        <v>3.3997373653636011E-2</v>
      </c>
      <c r="J42" s="41" t="s">
        <v>53</v>
      </c>
      <c r="K42" s="42" t="s">
        <v>169</v>
      </c>
      <c r="L42" s="41" t="s">
        <v>22</v>
      </c>
      <c r="M42" s="41" t="s">
        <v>170</v>
      </c>
      <c r="N42" s="43" t="s">
        <v>29</v>
      </c>
      <c r="O42" s="42">
        <v>661.91</v>
      </c>
      <c r="P42" s="44"/>
      <c r="Q42" s="44">
        <f t="shared" si="6"/>
        <v>0</v>
      </c>
      <c r="R42" s="38" t="str">
        <f t="shared" si="0"/>
        <v>OK</v>
      </c>
      <c r="S42" s="39" t="str">
        <f t="shared" si="1"/>
        <v>OK</v>
      </c>
      <c r="T42" s="39" t="str">
        <f t="shared" si="2"/>
        <v>OK</v>
      </c>
      <c r="U42" s="39" t="str">
        <f t="shared" si="3"/>
        <v>OK</v>
      </c>
      <c r="V42" s="39" t="str">
        <f t="shared" si="4"/>
        <v>OK</v>
      </c>
      <c r="W42" s="40">
        <f t="shared" si="5"/>
        <v>0</v>
      </c>
    </row>
    <row r="43" spans="1:23" ht="25.5" x14ac:dyDescent="0.2">
      <c r="A43" s="41" t="s">
        <v>56</v>
      </c>
      <c r="B43" s="42" t="s">
        <v>171</v>
      </c>
      <c r="C43" s="41" t="s">
        <v>17</v>
      </c>
      <c r="D43" s="41" t="s">
        <v>172</v>
      </c>
      <c r="E43" s="43" t="s">
        <v>29</v>
      </c>
      <c r="F43" s="42">
        <v>5.94</v>
      </c>
      <c r="G43" s="44">
        <v>132.43</v>
      </c>
      <c r="H43" s="44">
        <v>786.63</v>
      </c>
      <c r="I43" s="45">
        <v>4.1847031568263671E-4</v>
      </c>
      <c r="J43" s="41" t="s">
        <v>56</v>
      </c>
      <c r="K43" s="42" t="s">
        <v>171</v>
      </c>
      <c r="L43" s="41" t="s">
        <v>17</v>
      </c>
      <c r="M43" s="41" t="s">
        <v>172</v>
      </c>
      <c r="N43" s="43" t="s">
        <v>29</v>
      </c>
      <c r="O43" s="42">
        <v>5.94</v>
      </c>
      <c r="P43" s="44"/>
      <c r="Q43" s="44">
        <f t="shared" si="6"/>
        <v>0</v>
      </c>
      <c r="R43" s="38" t="str">
        <f t="shared" si="0"/>
        <v>OK</v>
      </c>
      <c r="S43" s="39" t="str">
        <f t="shared" si="1"/>
        <v>OK</v>
      </c>
      <c r="T43" s="39" t="str">
        <f t="shared" si="2"/>
        <v>OK</v>
      </c>
      <c r="U43" s="39" t="str">
        <f t="shared" si="3"/>
        <v>OK</v>
      </c>
      <c r="V43" s="39" t="str">
        <f t="shared" si="4"/>
        <v>OK</v>
      </c>
      <c r="W43" s="40">
        <f t="shared" si="5"/>
        <v>0</v>
      </c>
    </row>
    <row r="44" spans="1:23" ht="38.25" x14ac:dyDescent="0.2">
      <c r="A44" s="41" t="s">
        <v>57</v>
      </c>
      <c r="B44" s="42" t="s">
        <v>173</v>
      </c>
      <c r="C44" s="41" t="s">
        <v>17</v>
      </c>
      <c r="D44" s="41" t="s">
        <v>174</v>
      </c>
      <c r="E44" s="43" t="s">
        <v>29</v>
      </c>
      <c r="F44" s="42">
        <v>46.64</v>
      </c>
      <c r="G44" s="44">
        <v>140.19999999999999</v>
      </c>
      <c r="H44" s="44">
        <v>6538.92</v>
      </c>
      <c r="I44" s="45">
        <v>3.4785654203672717E-3</v>
      </c>
      <c r="J44" s="41" t="s">
        <v>57</v>
      </c>
      <c r="K44" s="42" t="s">
        <v>173</v>
      </c>
      <c r="L44" s="41" t="s">
        <v>17</v>
      </c>
      <c r="M44" s="41" t="s">
        <v>174</v>
      </c>
      <c r="N44" s="43" t="s">
        <v>29</v>
      </c>
      <c r="O44" s="42">
        <v>46.64</v>
      </c>
      <c r="P44" s="44"/>
      <c r="Q44" s="44">
        <f t="shared" si="6"/>
        <v>0</v>
      </c>
      <c r="R44" s="38" t="str">
        <f t="shared" si="0"/>
        <v>OK</v>
      </c>
      <c r="S44" s="39" t="str">
        <f t="shared" si="1"/>
        <v>OK</v>
      </c>
      <c r="T44" s="39" t="str">
        <f t="shared" si="2"/>
        <v>OK</v>
      </c>
      <c r="U44" s="39" t="str">
        <f t="shared" si="3"/>
        <v>OK</v>
      </c>
      <c r="V44" s="39" t="str">
        <f t="shared" si="4"/>
        <v>OK</v>
      </c>
      <c r="W44" s="40">
        <f t="shared" si="5"/>
        <v>0</v>
      </c>
    </row>
    <row r="45" spans="1:23" ht="25.5" x14ac:dyDescent="0.2">
      <c r="A45" s="41" t="s">
        <v>58</v>
      </c>
      <c r="B45" s="42" t="s">
        <v>65</v>
      </c>
      <c r="C45" s="41" t="s">
        <v>22</v>
      </c>
      <c r="D45" s="41" t="s">
        <v>66</v>
      </c>
      <c r="E45" s="43" t="s">
        <v>29</v>
      </c>
      <c r="F45" s="42">
        <v>884.32</v>
      </c>
      <c r="G45" s="44">
        <v>3.19</v>
      </c>
      <c r="H45" s="44">
        <v>2820.98</v>
      </c>
      <c r="I45" s="45">
        <v>1.5007009536051313E-3</v>
      </c>
      <c r="J45" s="41" t="s">
        <v>58</v>
      </c>
      <c r="K45" s="42" t="s">
        <v>65</v>
      </c>
      <c r="L45" s="41" t="s">
        <v>22</v>
      </c>
      <c r="M45" s="41" t="s">
        <v>66</v>
      </c>
      <c r="N45" s="43" t="s">
        <v>29</v>
      </c>
      <c r="O45" s="42">
        <v>884.32</v>
      </c>
      <c r="P45" s="44"/>
      <c r="Q45" s="44">
        <f t="shared" si="6"/>
        <v>0</v>
      </c>
      <c r="R45" s="38" t="str">
        <f t="shared" si="0"/>
        <v>OK</v>
      </c>
      <c r="S45" s="39" t="str">
        <f t="shared" si="1"/>
        <v>OK</v>
      </c>
      <c r="T45" s="39" t="str">
        <f t="shared" si="2"/>
        <v>OK</v>
      </c>
      <c r="U45" s="39" t="str">
        <f t="shared" si="3"/>
        <v>OK</v>
      </c>
      <c r="V45" s="39" t="str">
        <f t="shared" si="4"/>
        <v>OK</v>
      </c>
      <c r="W45" s="40">
        <f t="shared" si="5"/>
        <v>0</v>
      </c>
    </row>
    <row r="46" spans="1:23" x14ac:dyDescent="0.2">
      <c r="A46" s="34" t="s">
        <v>175</v>
      </c>
      <c r="B46" s="34"/>
      <c r="C46" s="34"/>
      <c r="D46" s="34" t="s">
        <v>176</v>
      </c>
      <c r="E46" s="34"/>
      <c r="F46" s="35"/>
      <c r="G46" s="34"/>
      <c r="H46" s="36"/>
      <c r="I46" s="37">
        <v>7.3599992884254423E-2</v>
      </c>
      <c r="J46" s="34" t="s">
        <v>175</v>
      </c>
      <c r="K46" s="34"/>
      <c r="L46" s="34"/>
      <c r="M46" s="34" t="s">
        <v>176</v>
      </c>
      <c r="N46" s="34"/>
      <c r="O46" s="35"/>
      <c r="P46" s="34"/>
      <c r="Q46" s="34"/>
      <c r="R46" s="38" t="str">
        <f t="shared" si="0"/>
        <v>OK</v>
      </c>
      <c r="S46" s="39" t="str">
        <f t="shared" si="1"/>
        <v>OK</v>
      </c>
      <c r="T46" s="39" t="str">
        <f t="shared" si="2"/>
        <v>OK</v>
      </c>
      <c r="U46" s="39" t="str">
        <f t="shared" si="3"/>
        <v>OK</v>
      </c>
      <c r="V46" s="39" t="str">
        <f t="shared" si="4"/>
        <v>OK</v>
      </c>
      <c r="W46" s="40" t="str">
        <f t="shared" si="5"/>
        <v>-</v>
      </c>
    </row>
    <row r="47" spans="1:23" ht="25.5" x14ac:dyDescent="0.2">
      <c r="A47" s="41" t="s">
        <v>177</v>
      </c>
      <c r="B47" s="42" t="s">
        <v>178</v>
      </c>
      <c r="C47" s="41" t="s">
        <v>17</v>
      </c>
      <c r="D47" s="41" t="s">
        <v>179</v>
      </c>
      <c r="E47" s="43" t="s">
        <v>20</v>
      </c>
      <c r="F47" s="42">
        <v>1</v>
      </c>
      <c r="G47" s="44">
        <v>2230.83</v>
      </c>
      <c r="H47" s="44">
        <v>2230.83</v>
      </c>
      <c r="I47" s="45">
        <v>1.1867537906440086E-3</v>
      </c>
      <c r="J47" s="41" t="s">
        <v>177</v>
      </c>
      <c r="K47" s="42" t="s">
        <v>178</v>
      </c>
      <c r="L47" s="41" t="s">
        <v>17</v>
      </c>
      <c r="M47" s="41" t="s">
        <v>179</v>
      </c>
      <c r="N47" s="43" t="s">
        <v>20</v>
      </c>
      <c r="O47" s="42">
        <v>1</v>
      </c>
      <c r="P47" s="44"/>
      <c r="Q47" s="44">
        <f t="shared" si="6"/>
        <v>0</v>
      </c>
      <c r="R47" s="38" t="str">
        <f t="shared" si="0"/>
        <v>OK</v>
      </c>
      <c r="S47" s="39" t="str">
        <f t="shared" si="1"/>
        <v>OK</v>
      </c>
      <c r="T47" s="39" t="str">
        <f t="shared" si="2"/>
        <v>OK</v>
      </c>
      <c r="U47" s="39" t="str">
        <f t="shared" si="3"/>
        <v>OK</v>
      </c>
      <c r="V47" s="39" t="str">
        <f t="shared" si="4"/>
        <v>OK</v>
      </c>
      <c r="W47" s="40">
        <f t="shared" si="5"/>
        <v>0</v>
      </c>
    </row>
    <row r="48" spans="1:23" ht="25.5" x14ac:dyDescent="0.2">
      <c r="A48" s="41" t="s">
        <v>180</v>
      </c>
      <c r="B48" s="42" t="s">
        <v>181</v>
      </c>
      <c r="C48" s="41" t="s">
        <v>17</v>
      </c>
      <c r="D48" s="41" t="s">
        <v>182</v>
      </c>
      <c r="E48" s="43" t="s">
        <v>20</v>
      </c>
      <c r="F48" s="42">
        <v>1</v>
      </c>
      <c r="G48" s="44">
        <v>1239.83</v>
      </c>
      <c r="H48" s="44">
        <v>1239.83</v>
      </c>
      <c r="I48" s="45">
        <v>6.5956301119052599E-4</v>
      </c>
      <c r="J48" s="41" t="s">
        <v>180</v>
      </c>
      <c r="K48" s="42" t="s">
        <v>181</v>
      </c>
      <c r="L48" s="41" t="s">
        <v>17</v>
      </c>
      <c r="M48" s="41" t="s">
        <v>182</v>
      </c>
      <c r="N48" s="43" t="s">
        <v>20</v>
      </c>
      <c r="O48" s="42">
        <v>1</v>
      </c>
      <c r="P48" s="44"/>
      <c r="Q48" s="44">
        <f t="shared" si="6"/>
        <v>0</v>
      </c>
      <c r="R48" s="38" t="str">
        <f t="shared" si="0"/>
        <v>OK</v>
      </c>
      <c r="S48" s="39" t="str">
        <f t="shared" si="1"/>
        <v>OK</v>
      </c>
      <c r="T48" s="39" t="str">
        <f t="shared" si="2"/>
        <v>OK</v>
      </c>
      <c r="U48" s="39" t="str">
        <f t="shared" si="3"/>
        <v>OK</v>
      </c>
      <c r="V48" s="39" t="str">
        <f t="shared" si="4"/>
        <v>OK</v>
      </c>
      <c r="W48" s="40">
        <f t="shared" si="5"/>
        <v>0</v>
      </c>
    </row>
    <row r="49" spans="1:23" ht="25.5" x14ac:dyDescent="0.2">
      <c r="A49" s="41" t="s">
        <v>183</v>
      </c>
      <c r="B49" s="42" t="s">
        <v>184</v>
      </c>
      <c r="C49" s="41" t="s">
        <v>17</v>
      </c>
      <c r="D49" s="41" t="s">
        <v>185</v>
      </c>
      <c r="E49" s="43" t="s">
        <v>20</v>
      </c>
      <c r="F49" s="42">
        <v>2</v>
      </c>
      <c r="G49" s="44">
        <v>236.52</v>
      </c>
      <c r="H49" s="44">
        <v>473.04</v>
      </c>
      <c r="I49" s="45">
        <v>2.5164715066869364E-4</v>
      </c>
      <c r="J49" s="41" t="s">
        <v>183</v>
      </c>
      <c r="K49" s="42" t="s">
        <v>184</v>
      </c>
      <c r="L49" s="41" t="s">
        <v>17</v>
      </c>
      <c r="M49" s="41" t="s">
        <v>185</v>
      </c>
      <c r="N49" s="43" t="s">
        <v>20</v>
      </c>
      <c r="O49" s="42">
        <v>2</v>
      </c>
      <c r="P49" s="44"/>
      <c r="Q49" s="44">
        <f t="shared" si="6"/>
        <v>0</v>
      </c>
      <c r="R49" s="38" t="str">
        <f t="shared" si="0"/>
        <v>OK</v>
      </c>
      <c r="S49" s="39" t="str">
        <f t="shared" si="1"/>
        <v>OK</v>
      </c>
      <c r="T49" s="39" t="str">
        <f t="shared" si="2"/>
        <v>OK</v>
      </c>
      <c r="U49" s="39" t="str">
        <f t="shared" si="3"/>
        <v>OK</v>
      </c>
      <c r="V49" s="39" t="str">
        <f t="shared" si="4"/>
        <v>OK</v>
      </c>
      <c r="W49" s="40">
        <f t="shared" si="5"/>
        <v>0</v>
      </c>
    </row>
    <row r="50" spans="1:23" ht="25.5" x14ac:dyDescent="0.2">
      <c r="A50" s="41" t="s">
        <v>186</v>
      </c>
      <c r="B50" s="42" t="s">
        <v>187</v>
      </c>
      <c r="C50" s="41" t="s">
        <v>17</v>
      </c>
      <c r="D50" s="41" t="s">
        <v>188</v>
      </c>
      <c r="E50" s="43" t="s">
        <v>19</v>
      </c>
      <c r="F50" s="42">
        <v>200</v>
      </c>
      <c r="G50" s="44">
        <v>75.930000000000007</v>
      </c>
      <c r="H50" s="44">
        <v>15186</v>
      </c>
      <c r="I50" s="45">
        <v>8.078626818143881E-3</v>
      </c>
      <c r="J50" s="41" t="s">
        <v>186</v>
      </c>
      <c r="K50" s="42" t="s">
        <v>187</v>
      </c>
      <c r="L50" s="41" t="s">
        <v>17</v>
      </c>
      <c r="M50" s="41" t="s">
        <v>188</v>
      </c>
      <c r="N50" s="43" t="s">
        <v>19</v>
      </c>
      <c r="O50" s="42">
        <v>200</v>
      </c>
      <c r="P50" s="44"/>
      <c r="Q50" s="44"/>
      <c r="R50" s="38" t="str">
        <f t="shared" si="0"/>
        <v>OK</v>
      </c>
      <c r="S50" s="39" t="str">
        <f t="shared" si="1"/>
        <v>OK</v>
      </c>
      <c r="T50" s="39" t="str">
        <f t="shared" si="2"/>
        <v>OK</v>
      </c>
      <c r="U50" s="39" t="str">
        <f t="shared" si="3"/>
        <v>OK</v>
      </c>
      <c r="V50" s="39" t="str">
        <f t="shared" si="4"/>
        <v>OK</v>
      </c>
      <c r="W50" s="40">
        <f t="shared" si="5"/>
        <v>0</v>
      </c>
    </row>
    <row r="51" spans="1:23" ht="25.5" x14ac:dyDescent="0.2">
      <c r="A51" s="41" t="s">
        <v>189</v>
      </c>
      <c r="B51" s="42" t="s">
        <v>190</v>
      </c>
      <c r="C51" s="41" t="s">
        <v>17</v>
      </c>
      <c r="D51" s="41" t="s">
        <v>191</v>
      </c>
      <c r="E51" s="43" t="s">
        <v>20</v>
      </c>
      <c r="F51" s="42">
        <v>4</v>
      </c>
      <c r="G51" s="44">
        <v>476.53</v>
      </c>
      <c r="H51" s="44">
        <v>1906.12</v>
      </c>
      <c r="I51" s="45">
        <v>1.0140150237455824E-3</v>
      </c>
      <c r="J51" s="41" t="s">
        <v>189</v>
      </c>
      <c r="K51" s="42" t="s">
        <v>190</v>
      </c>
      <c r="L51" s="41" t="s">
        <v>17</v>
      </c>
      <c r="M51" s="41" t="s">
        <v>191</v>
      </c>
      <c r="N51" s="43" t="s">
        <v>20</v>
      </c>
      <c r="O51" s="42">
        <v>4</v>
      </c>
      <c r="P51" s="44"/>
      <c r="Q51" s="44">
        <f t="shared" si="6"/>
        <v>0</v>
      </c>
      <c r="R51" s="38" t="str">
        <f t="shared" si="0"/>
        <v>OK</v>
      </c>
      <c r="S51" s="39" t="str">
        <f t="shared" si="1"/>
        <v>OK</v>
      </c>
      <c r="T51" s="39" t="str">
        <f t="shared" si="2"/>
        <v>OK</v>
      </c>
      <c r="U51" s="39" t="str">
        <f t="shared" si="3"/>
        <v>OK</v>
      </c>
      <c r="V51" s="39" t="str">
        <f t="shared" si="4"/>
        <v>OK</v>
      </c>
      <c r="W51" s="40">
        <f t="shared" si="5"/>
        <v>0</v>
      </c>
    </row>
    <row r="52" spans="1:23" ht="25.5" x14ac:dyDescent="0.2">
      <c r="A52" s="41" t="s">
        <v>192</v>
      </c>
      <c r="B52" s="42" t="s">
        <v>193</v>
      </c>
      <c r="C52" s="41" t="s">
        <v>17</v>
      </c>
      <c r="D52" s="41" t="s">
        <v>194</v>
      </c>
      <c r="E52" s="43" t="s">
        <v>19</v>
      </c>
      <c r="F52" s="42">
        <v>200</v>
      </c>
      <c r="G52" s="44">
        <v>4.5199999999999996</v>
      </c>
      <c r="H52" s="44">
        <v>904</v>
      </c>
      <c r="I52" s="45">
        <v>4.8090864240761679E-4</v>
      </c>
      <c r="J52" s="41" t="s">
        <v>192</v>
      </c>
      <c r="K52" s="42" t="s">
        <v>193</v>
      </c>
      <c r="L52" s="41" t="s">
        <v>17</v>
      </c>
      <c r="M52" s="41" t="s">
        <v>194</v>
      </c>
      <c r="N52" s="43" t="s">
        <v>19</v>
      </c>
      <c r="O52" s="42">
        <v>200</v>
      </c>
      <c r="P52" s="44"/>
      <c r="Q52" s="44">
        <f t="shared" si="6"/>
        <v>0</v>
      </c>
      <c r="R52" s="38" t="str">
        <f t="shared" si="0"/>
        <v>OK</v>
      </c>
      <c r="S52" s="39" t="str">
        <f t="shared" si="1"/>
        <v>OK</v>
      </c>
      <c r="T52" s="39" t="str">
        <f t="shared" si="2"/>
        <v>OK</v>
      </c>
      <c r="U52" s="39" t="str">
        <f t="shared" si="3"/>
        <v>OK</v>
      </c>
      <c r="V52" s="39" t="str">
        <f t="shared" si="4"/>
        <v>OK</v>
      </c>
      <c r="W52" s="40">
        <f t="shared" si="5"/>
        <v>0</v>
      </c>
    </row>
    <row r="53" spans="1:23" ht="25.5" x14ac:dyDescent="0.2">
      <c r="A53" s="41" t="s">
        <v>195</v>
      </c>
      <c r="B53" s="42" t="s">
        <v>196</v>
      </c>
      <c r="C53" s="41" t="s">
        <v>17</v>
      </c>
      <c r="D53" s="41" t="s">
        <v>197</v>
      </c>
      <c r="E53" s="43" t="s">
        <v>20</v>
      </c>
      <c r="F53" s="42">
        <v>2</v>
      </c>
      <c r="G53" s="44">
        <v>6655.77</v>
      </c>
      <c r="H53" s="44">
        <v>13311.54</v>
      </c>
      <c r="I53" s="45">
        <v>7.0814542364542998E-3</v>
      </c>
      <c r="J53" s="41" t="s">
        <v>195</v>
      </c>
      <c r="K53" s="42" t="s">
        <v>196</v>
      </c>
      <c r="L53" s="41" t="s">
        <v>17</v>
      </c>
      <c r="M53" s="41" t="s">
        <v>197</v>
      </c>
      <c r="N53" s="43" t="s">
        <v>20</v>
      </c>
      <c r="O53" s="42">
        <v>2</v>
      </c>
      <c r="P53" s="44"/>
      <c r="Q53" s="44">
        <f t="shared" si="6"/>
        <v>0</v>
      </c>
      <c r="R53" s="38" t="str">
        <f t="shared" si="0"/>
        <v>OK</v>
      </c>
      <c r="S53" s="39" t="str">
        <f t="shared" si="1"/>
        <v>OK</v>
      </c>
      <c r="T53" s="39" t="str">
        <f t="shared" si="2"/>
        <v>OK</v>
      </c>
      <c r="U53" s="39" t="str">
        <f t="shared" si="3"/>
        <v>OK</v>
      </c>
      <c r="V53" s="39" t="str">
        <f t="shared" si="4"/>
        <v>OK</v>
      </c>
      <c r="W53" s="40">
        <f t="shared" si="5"/>
        <v>0</v>
      </c>
    </row>
    <row r="54" spans="1:23" ht="25.5" x14ac:dyDescent="0.2">
      <c r="A54" s="41" t="s">
        <v>198</v>
      </c>
      <c r="B54" s="42" t="s">
        <v>199</v>
      </c>
      <c r="C54" s="41" t="s">
        <v>17</v>
      </c>
      <c r="D54" s="41" t="s">
        <v>200</v>
      </c>
      <c r="E54" s="43" t="s">
        <v>20</v>
      </c>
      <c r="F54" s="42">
        <v>3</v>
      </c>
      <c r="G54" s="44">
        <v>8210.67</v>
      </c>
      <c r="H54" s="44">
        <v>24632.01</v>
      </c>
      <c r="I54" s="45">
        <v>1.3103701868219957E-2</v>
      </c>
      <c r="J54" s="41" t="s">
        <v>198</v>
      </c>
      <c r="K54" s="42" t="s">
        <v>199</v>
      </c>
      <c r="L54" s="41" t="s">
        <v>17</v>
      </c>
      <c r="M54" s="41" t="s">
        <v>200</v>
      </c>
      <c r="N54" s="43" t="s">
        <v>20</v>
      </c>
      <c r="O54" s="42">
        <v>3</v>
      </c>
      <c r="P54" s="44"/>
      <c r="Q54" s="44">
        <f t="shared" si="6"/>
        <v>0</v>
      </c>
      <c r="R54" s="38" t="str">
        <f t="shared" si="0"/>
        <v>OK</v>
      </c>
      <c r="S54" s="39" t="str">
        <f t="shared" si="1"/>
        <v>OK</v>
      </c>
      <c r="T54" s="39" t="str">
        <f t="shared" si="2"/>
        <v>OK</v>
      </c>
      <c r="U54" s="39" t="str">
        <f t="shared" si="3"/>
        <v>OK</v>
      </c>
      <c r="V54" s="39" t="str">
        <f t="shared" si="4"/>
        <v>OK</v>
      </c>
      <c r="W54" s="40">
        <f t="shared" si="5"/>
        <v>0</v>
      </c>
    </row>
    <row r="55" spans="1:23" ht="25.5" x14ac:dyDescent="0.2">
      <c r="A55" s="41" t="s">
        <v>201</v>
      </c>
      <c r="B55" s="42" t="s">
        <v>202</v>
      </c>
      <c r="C55" s="41" t="s">
        <v>17</v>
      </c>
      <c r="D55" s="41" t="s">
        <v>203</v>
      </c>
      <c r="E55" s="43" t="s">
        <v>20</v>
      </c>
      <c r="F55" s="42">
        <v>1</v>
      </c>
      <c r="G55" s="44">
        <v>9444.4</v>
      </c>
      <c r="H55" s="44">
        <v>9444.4</v>
      </c>
      <c r="I55" s="45">
        <v>5.0242185645514338E-3</v>
      </c>
      <c r="J55" s="41" t="s">
        <v>201</v>
      </c>
      <c r="K55" s="42" t="s">
        <v>202</v>
      </c>
      <c r="L55" s="41" t="s">
        <v>17</v>
      </c>
      <c r="M55" s="41" t="s">
        <v>203</v>
      </c>
      <c r="N55" s="43" t="s">
        <v>20</v>
      </c>
      <c r="O55" s="42">
        <v>1</v>
      </c>
      <c r="P55" s="44"/>
      <c r="Q55" s="44">
        <f t="shared" si="6"/>
        <v>0</v>
      </c>
      <c r="R55" s="38" t="str">
        <f t="shared" si="0"/>
        <v>OK</v>
      </c>
      <c r="S55" s="39" t="str">
        <f t="shared" si="1"/>
        <v>OK</v>
      </c>
      <c r="T55" s="39" t="str">
        <f t="shared" si="2"/>
        <v>OK</v>
      </c>
      <c r="U55" s="39" t="str">
        <f t="shared" si="3"/>
        <v>OK</v>
      </c>
      <c r="V55" s="39" t="str">
        <f t="shared" si="4"/>
        <v>OK</v>
      </c>
      <c r="W55" s="40">
        <f t="shared" si="5"/>
        <v>0</v>
      </c>
    </row>
    <row r="56" spans="1:23" ht="25.5" x14ac:dyDescent="0.2">
      <c r="A56" s="41" t="s">
        <v>204</v>
      </c>
      <c r="B56" s="42" t="s">
        <v>205</v>
      </c>
      <c r="C56" s="41" t="s">
        <v>17</v>
      </c>
      <c r="D56" s="41" t="s">
        <v>206</v>
      </c>
      <c r="E56" s="43" t="s">
        <v>20</v>
      </c>
      <c r="F56" s="42">
        <v>1</v>
      </c>
      <c r="G56" s="44">
        <v>67273.86</v>
      </c>
      <c r="H56" s="44">
        <v>67273.86</v>
      </c>
      <c r="I56" s="45">
        <v>3.5788252966946987E-2</v>
      </c>
      <c r="J56" s="41" t="s">
        <v>204</v>
      </c>
      <c r="K56" s="42" t="s">
        <v>205</v>
      </c>
      <c r="L56" s="41" t="s">
        <v>17</v>
      </c>
      <c r="M56" s="41" t="s">
        <v>206</v>
      </c>
      <c r="N56" s="43" t="s">
        <v>20</v>
      </c>
      <c r="O56" s="42">
        <v>1</v>
      </c>
      <c r="P56" s="44"/>
      <c r="Q56" s="44">
        <f t="shared" si="6"/>
        <v>0</v>
      </c>
      <c r="R56" s="38" t="str">
        <f t="shared" si="0"/>
        <v>OK</v>
      </c>
      <c r="S56" s="39" t="str">
        <f t="shared" si="1"/>
        <v>OK</v>
      </c>
      <c r="T56" s="39" t="str">
        <f t="shared" si="2"/>
        <v>OK</v>
      </c>
      <c r="U56" s="39" t="str">
        <f t="shared" si="3"/>
        <v>OK</v>
      </c>
      <c r="V56" s="39" t="str">
        <f t="shared" si="4"/>
        <v>OK</v>
      </c>
      <c r="W56" s="40">
        <f t="shared" si="5"/>
        <v>0</v>
      </c>
    </row>
    <row r="57" spans="1:23" ht="25.5" x14ac:dyDescent="0.2">
      <c r="A57" s="41" t="s">
        <v>207</v>
      </c>
      <c r="B57" s="42" t="s">
        <v>208</v>
      </c>
      <c r="C57" s="41" t="s">
        <v>22</v>
      </c>
      <c r="D57" s="41" t="s">
        <v>209</v>
      </c>
      <c r="E57" s="43" t="s">
        <v>20</v>
      </c>
      <c r="F57" s="42">
        <v>7</v>
      </c>
      <c r="G57" s="44">
        <v>249.97</v>
      </c>
      <c r="H57" s="44">
        <v>1749.79</v>
      </c>
      <c r="I57" s="45">
        <v>9.3085081128144219E-4</v>
      </c>
      <c r="J57" s="41" t="s">
        <v>207</v>
      </c>
      <c r="K57" s="42" t="s">
        <v>208</v>
      </c>
      <c r="L57" s="41" t="s">
        <v>22</v>
      </c>
      <c r="M57" s="41" t="s">
        <v>209</v>
      </c>
      <c r="N57" s="43" t="s">
        <v>20</v>
      </c>
      <c r="O57" s="42">
        <v>7</v>
      </c>
      <c r="P57" s="44"/>
      <c r="Q57" s="44">
        <f t="shared" si="6"/>
        <v>0</v>
      </c>
      <c r="R57" s="38" t="str">
        <f t="shared" si="0"/>
        <v>OK</v>
      </c>
      <c r="S57" s="39" t="str">
        <f t="shared" si="1"/>
        <v>OK</v>
      </c>
      <c r="T57" s="39" t="str">
        <f t="shared" si="2"/>
        <v>OK</v>
      </c>
      <c r="U57" s="39" t="str">
        <f t="shared" si="3"/>
        <v>OK</v>
      </c>
      <c r="V57" s="39" t="str">
        <f t="shared" si="4"/>
        <v>OK</v>
      </c>
      <c r="W57" s="40">
        <f t="shared" si="5"/>
        <v>0</v>
      </c>
    </row>
    <row r="58" spans="1:23" x14ac:dyDescent="0.2">
      <c r="A58" s="34" t="s">
        <v>210</v>
      </c>
      <c r="B58" s="34"/>
      <c r="C58" s="34"/>
      <c r="D58" s="34" t="s">
        <v>211</v>
      </c>
      <c r="E58" s="34"/>
      <c r="F58" s="35"/>
      <c r="G58" s="34"/>
      <c r="H58" s="36"/>
      <c r="I58" s="37">
        <v>4.200169902257074E-2</v>
      </c>
      <c r="J58" s="34" t="s">
        <v>210</v>
      </c>
      <c r="K58" s="34"/>
      <c r="L58" s="34"/>
      <c r="M58" s="34" t="s">
        <v>211</v>
      </c>
      <c r="N58" s="34"/>
      <c r="O58" s="35"/>
      <c r="P58" s="34"/>
      <c r="Q58" s="34"/>
      <c r="R58" s="38" t="str">
        <f t="shared" si="0"/>
        <v>OK</v>
      </c>
      <c r="S58" s="39" t="str">
        <f t="shared" si="1"/>
        <v>OK</v>
      </c>
      <c r="T58" s="39" t="str">
        <f t="shared" si="2"/>
        <v>OK</v>
      </c>
      <c r="U58" s="39" t="str">
        <f t="shared" si="3"/>
        <v>OK</v>
      </c>
      <c r="V58" s="39" t="str">
        <f t="shared" si="4"/>
        <v>OK</v>
      </c>
      <c r="W58" s="40" t="str">
        <f t="shared" si="5"/>
        <v>-</v>
      </c>
    </row>
    <row r="59" spans="1:23" ht="25.5" x14ac:dyDescent="0.2">
      <c r="A59" s="41" t="s">
        <v>212</v>
      </c>
      <c r="B59" s="42" t="s">
        <v>213</v>
      </c>
      <c r="C59" s="41" t="s">
        <v>17</v>
      </c>
      <c r="D59" s="41" t="s">
        <v>214</v>
      </c>
      <c r="E59" s="43" t="s">
        <v>20</v>
      </c>
      <c r="F59" s="42">
        <v>10</v>
      </c>
      <c r="G59" s="44">
        <v>39.909999999999997</v>
      </c>
      <c r="H59" s="44">
        <v>399.1</v>
      </c>
      <c r="I59" s="45">
        <v>2.1231265396557506E-4</v>
      </c>
      <c r="J59" s="41" t="s">
        <v>212</v>
      </c>
      <c r="K59" s="42" t="s">
        <v>213</v>
      </c>
      <c r="L59" s="41" t="s">
        <v>17</v>
      </c>
      <c r="M59" s="41" t="s">
        <v>214</v>
      </c>
      <c r="N59" s="43" t="s">
        <v>20</v>
      </c>
      <c r="O59" s="42">
        <v>10</v>
      </c>
      <c r="P59" s="44"/>
      <c r="Q59" s="44">
        <f t="shared" si="6"/>
        <v>0</v>
      </c>
      <c r="R59" s="38" t="str">
        <f t="shared" si="0"/>
        <v>OK</v>
      </c>
      <c r="S59" s="39" t="str">
        <f t="shared" si="1"/>
        <v>OK</v>
      </c>
      <c r="T59" s="39" t="str">
        <f t="shared" si="2"/>
        <v>OK</v>
      </c>
      <c r="U59" s="39" t="str">
        <f t="shared" si="3"/>
        <v>OK</v>
      </c>
      <c r="V59" s="39" t="str">
        <f t="shared" si="4"/>
        <v>OK</v>
      </c>
      <c r="W59" s="40">
        <f t="shared" si="5"/>
        <v>0</v>
      </c>
    </row>
    <row r="60" spans="1:23" ht="25.5" x14ac:dyDescent="0.2">
      <c r="A60" s="41" t="s">
        <v>215</v>
      </c>
      <c r="B60" s="42" t="s">
        <v>216</v>
      </c>
      <c r="C60" s="41" t="s">
        <v>17</v>
      </c>
      <c r="D60" s="41" t="s">
        <v>217</v>
      </c>
      <c r="E60" s="43" t="s">
        <v>19</v>
      </c>
      <c r="F60" s="42">
        <v>228</v>
      </c>
      <c r="G60" s="44">
        <v>36.94</v>
      </c>
      <c r="H60" s="44">
        <v>8422.32</v>
      </c>
      <c r="I60" s="45">
        <v>4.4804938906222551E-3</v>
      </c>
      <c r="J60" s="41" t="s">
        <v>215</v>
      </c>
      <c r="K60" s="42" t="s">
        <v>216</v>
      </c>
      <c r="L60" s="41" t="s">
        <v>17</v>
      </c>
      <c r="M60" s="41" t="s">
        <v>217</v>
      </c>
      <c r="N60" s="43" t="s">
        <v>19</v>
      </c>
      <c r="O60" s="42">
        <v>228</v>
      </c>
      <c r="P60" s="44"/>
      <c r="Q60" s="44">
        <f t="shared" si="6"/>
        <v>0</v>
      </c>
      <c r="R60" s="38" t="str">
        <f t="shared" si="0"/>
        <v>OK</v>
      </c>
      <c r="S60" s="39" t="str">
        <f t="shared" si="1"/>
        <v>OK</v>
      </c>
      <c r="T60" s="39" t="str">
        <f t="shared" si="2"/>
        <v>OK</v>
      </c>
      <c r="U60" s="39" t="str">
        <f t="shared" si="3"/>
        <v>OK</v>
      </c>
      <c r="V60" s="39" t="str">
        <f t="shared" si="4"/>
        <v>OK</v>
      </c>
      <c r="W60" s="40">
        <f t="shared" si="5"/>
        <v>0</v>
      </c>
    </row>
    <row r="61" spans="1:23" ht="25.5" x14ac:dyDescent="0.2">
      <c r="A61" s="41" t="s">
        <v>218</v>
      </c>
      <c r="B61" s="42" t="s">
        <v>219</v>
      </c>
      <c r="C61" s="41" t="s">
        <v>17</v>
      </c>
      <c r="D61" s="41" t="s">
        <v>220</v>
      </c>
      <c r="E61" s="43" t="s">
        <v>37</v>
      </c>
      <c r="F61" s="42">
        <v>8</v>
      </c>
      <c r="G61" s="44">
        <v>8766.5400000000009</v>
      </c>
      <c r="H61" s="44">
        <v>70132.320000000007</v>
      </c>
      <c r="I61" s="45">
        <v>3.7308892477982906E-2</v>
      </c>
      <c r="J61" s="41" t="s">
        <v>218</v>
      </c>
      <c r="K61" s="42" t="s">
        <v>219</v>
      </c>
      <c r="L61" s="41" t="s">
        <v>17</v>
      </c>
      <c r="M61" s="41" t="s">
        <v>220</v>
      </c>
      <c r="N61" s="43" t="s">
        <v>37</v>
      </c>
      <c r="O61" s="42">
        <v>8</v>
      </c>
      <c r="P61" s="44"/>
      <c r="Q61" s="44">
        <f t="shared" si="6"/>
        <v>0</v>
      </c>
      <c r="R61" s="38" t="str">
        <f t="shared" si="0"/>
        <v>OK</v>
      </c>
      <c r="S61" s="39" t="str">
        <f t="shared" si="1"/>
        <v>OK</v>
      </c>
      <c r="T61" s="39" t="str">
        <f t="shared" si="2"/>
        <v>OK</v>
      </c>
      <c r="U61" s="39" t="str">
        <f t="shared" si="3"/>
        <v>OK</v>
      </c>
      <c r="V61" s="39" t="str">
        <f t="shared" si="4"/>
        <v>OK</v>
      </c>
      <c r="W61" s="40">
        <f t="shared" si="5"/>
        <v>0</v>
      </c>
    </row>
    <row r="62" spans="1:23" x14ac:dyDescent="0.2">
      <c r="A62" s="34" t="s">
        <v>59</v>
      </c>
      <c r="B62" s="34"/>
      <c r="C62" s="34"/>
      <c r="D62" s="34" t="s">
        <v>42</v>
      </c>
      <c r="E62" s="34"/>
      <c r="F62" s="35"/>
      <c r="G62" s="34"/>
      <c r="H62" s="36"/>
      <c r="I62" s="37">
        <v>0.10669323169123478</v>
      </c>
      <c r="J62" s="34" t="s">
        <v>59</v>
      </c>
      <c r="K62" s="34"/>
      <c r="L62" s="34"/>
      <c r="M62" s="34" t="s">
        <v>42</v>
      </c>
      <c r="N62" s="34"/>
      <c r="O62" s="35"/>
      <c r="P62" s="34"/>
      <c r="Q62" s="34"/>
      <c r="R62" s="38" t="str">
        <f t="shared" si="0"/>
        <v>OK</v>
      </c>
      <c r="S62" s="39" t="str">
        <f t="shared" si="1"/>
        <v>OK</v>
      </c>
      <c r="T62" s="39" t="str">
        <f t="shared" si="2"/>
        <v>OK</v>
      </c>
      <c r="U62" s="39" t="str">
        <f t="shared" si="3"/>
        <v>OK</v>
      </c>
      <c r="V62" s="39" t="str">
        <f t="shared" si="4"/>
        <v>OK</v>
      </c>
      <c r="W62" s="40" t="str">
        <f t="shared" si="5"/>
        <v>-</v>
      </c>
    </row>
    <row r="63" spans="1:23" ht="25.5" x14ac:dyDescent="0.2">
      <c r="A63" s="41" t="s">
        <v>60</v>
      </c>
      <c r="B63" s="42" t="s">
        <v>221</v>
      </c>
      <c r="C63" s="41" t="s">
        <v>17</v>
      </c>
      <c r="D63" s="41" t="s">
        <v>222</v>
      </c>
      <c r="E63" s="43" t="s">
        <v>20</v>
      </c>
      <c r="F63" s="42">
        <v>2</v>
      </c>
      <c r="G63" s="44">
        <v>32220</v>
      </c>
      <c r="H63" s="44">
        <v>64440</v>
      </c>
      <c r="I63" s="45">
        <v>3.428070012914472E-2</v>
      </c>
      <c r="J63" s="41" t="s">
        <v>60</v>
      </c>
      <c r="K63" s="42" t="s">
        <v>221</v>
      </c>
      <c r="L63" s="41" t="s">
        <v>17</v>
      </c>
      <c r="M63" s="41" t="s">
        <v>222</v>
      </c>
      <c r="N63" s="43" t="s">
        <v>20</v>
      </c>
      <c r="O63" s="42">
        <v>2</v>
      </c>
      <c r="P63" s="44"/>
      <c r="Q63" s="44">
        <f t="shared" si="6"/>
        <v>0</v>
      </c>
      <c r="R63" s="38" t="str">
        <f t="shared" si="0"/>
        <v>OK</v>
      </c>
      <c r="S63" s="39" t="str">
        <f t="shared" si="1"/>
        <v>OK</v>
      </c>
      <c r="T63" s="39" t="str">
        <f t="shared" si="2"/>
        <v>OK</v>
      </c>
      <c r="U63" s="39" t="str">
        <f t="shared" si="3"/>
        <v>OK</v>
      </c>
      <c r="V63" s="39" t="str">
        <f t="shared" si="4"/>
        <v>OK</v>
      </c>
      <c r="W63" s="40">
        <f t="shared" si="5"/>
        <v>0</v>
      </c>
    </row>
    <row r="64" spans="1:23" ht="38.25" x14ac:dyDescent="0.2">
      <c r="A64" s="41" t="s">
        <v>69</v>
      </c>
      <c r="B64" s="42" t="s">
        <v>223</v>
      </c>
      <c r="C64" s="41" t="s">
        <v>17</v>
      </c>
      <c r="D64" s="41" t="s">
        <v>224</v>
      </c>
      <c r="E64" s="43" t="s">
        <v>31</v>
      </c>
      <c r="F64" s="42">
        <v>0.5</v>
      </c>
      <c r="G64" s="44">
        <v>19532.919999999998</v>
      </c>
      <c r="H64" s="44">
        <v>9766.4599999999991</v>
      </c>
      <c r="I64" s="45">
        <v>5.1955475881950144E-3</v>
      </c>
      <c r="J64" s="41" t="s">
        <v>69</v>
      </c>
      <c r="K64" s="42" t="s">
        <v>223</v>
      </c>
      <c r="L64" s="41" t="s">
        <v>17</v>
      </c>
      <c r="M64" s="41" t="s">
        <v>224</v>
      </c>
      <c r="N64" s="43" t="s">
        <v>31</v>
      </c>
      <c r="O64" s="42">
        <v>0.5</v>
      </c>
      <c r="P64" s="44"/>
      <c r="Q64" s="44">
        <f t="shared" si="6"/>
        <v>0</v>
      </c>
      <c r="R64" s="38" t="str">
        <f t="shared" si="0"/>
        <v>OK</v>
      </c>
      <c r="S64" s="39" t="str">
        <f t="shared" si="1"/>
        <v>OK</v>
      </c>
      <c r="T64" s="39" t="str">
        <f t="shared" si="2"/>
        <v>OK</v>
      </c>
      <c r="U64" s="39" t="str">
        <f t="shared" si="3"/>
        <v>OK</v>
      </c>
      <c r="V64" s="39" t="str">
        <f t="shared" si="4"/>
        <v>OK</v>
      </c>
      <c r="W64" s="40">
        <f t="shared" si="5"/>
        <v>0</v>
      </c>
    </row>
    <row r="65" spans="1:23" ht="25.5" x14ac:dyDescent="0.2">
      <c r="A65" s="41" t="s">
        <v>70</v>
      </c>
      <c r="B65" s="42" t="s">
        <v>225</v>
      </c>
      <c r="C65" s="41" t="s">
        <v>17</v>
      </c>
      <c r="D65" s="41" t="s">
        <v>226</v>
      </c>
      <c r="E65" s="43" t="s">
        <v>20</v>
      </c>
      <c r="F65" s="42">
        <v>80</v>
      </c>
      <c r="G65" s="44">
        <v>1579.41</v>
      </c>
      <c r="H65" s="44">
        <v>126352.8</v>
      </c>
      <c r="I65" s="45">
        <v>6.7216983973895042E-2</v>
      </c>
      <c r="J65" s="41" t="s">
        <v>70</v>
      </c>
      <c r="K65" s="42" t="s">
        <v>225</v>
      </c>
      <c r="L65" s="41" t="s">
        <v>17</v>
      </c>
      <c r="M65" s="41" t="s">
        <v>226</v>
      </c>
      <c r="N65" s="43" t="s">
        <v>20</v>
      </c>
      <c r="O65" s="42">
        <v>80</v>
      </c>
      <c r="P65" s="44"/>
      <c r="Q65" s="44">
        <f t="shared" si="6"/>
        <v>0</v>
      </c>
      <c r="R65" s="38" t="str">
        <f t="shared" si="0"/>
        <v>OK</v>
      </c>
      <c r="S65" s="39" t="str">
        <f t="shared" si="1"/>
        <v>OK</v>
      </c>
      <c r="T65" s="39" t="str">
        <f t="shared" si="2"/>
        <v>OK</v>
      </c>
      <c r="U65" s="39" t="str">
        <f t="shared" si="3"/>
        <v>OK</v>
      </c>
      <c r="V65" s="39" t="str">
        <f t="shared" si="4"/>
        <v>OK</v>
      </c>
      <c r="W65" s="40">
        <f t="shared" si="5"/>
        <v>0</v>
      </c>
    </row>
    <row r="66" spans="1:23" x14ac:dyDescent="0.2">
      <c r="A66" s="34" t="s">
        <v>71</v>
      </c>
      <c r="B66" s="34"/>
      <c r="C66" s="34"/>
      <c r="D66" s="34" t="s">
        <v>227</v>
      </c>
      <c r="E66" s="34"/>
      <c r="F66" s="35"/>
      <c r="G66" s="34"/>
      <c r="H66" s="36"/>
      <c r="I66" s="37">
        <v>5.4090529381520473E-2</v>
      </c>
      <c r="J66" s="34" t="s">
        <v>71</v>
      </c>
      <c r="K66" s="34"/>
      <c r="L66" s="34"/>
      <c r="M66" s="34" t="s">
        <v>227</v>
      </c>
      <c r="N66" s="34"/>
      <c r="O66" s="35"/>
      <c r="P66" s="34"/>
      <c r="Q66" s="34"/>
      <c r="R66" s="38" t="str">
        <f t="shared" si="0"/>
        <v>OK</v>
      </c>
      <c r="S66" s="39" t="str">
        <f t="shared" si="1"/>
        <v>OK</v>
      </c>
      <c r="T66" s="39" t="str">
        <f t="shared" si="2"/>
        <v>OK</v>
      </c>
      <c r="U66" s="39" t="str">
        <f t="shared" si="3"/>
        <v>OK</v>
      </c>
      <c r="V66" s="39" t="str">
        <f t="shared" si="4"/>
        <v>OK</v>
      </c>
      <c r="W66" s="40" t="str">
        <f t="shared" si="5"/>
        <v>-</v>
      </c>
    </row>
    <row r="67" spans="1:23" ht="25.5" x14ac:dyDescent="0.2">
      <c r="A67" s="41" t="s">
        <v>72</v>
      </c>
      <c r="B67" s="42" t="s">
        <v>228</v>
      </c>
      <c r="C67" s="41" t="s">
        <v>17</v>
      </c>
      <c r="D67" s="41" t="s">
        <v>229</v>
      </c>
      <c r="E67" s="43" t="s">
        <v>20</v>
      </c>
      <c r="F67" s="42">
        <v>10</v>
      </c>
      <c r="G67" s="44">
        <v>1811.55</v>
      </c>
      <c r="H67" s="44">
        <v>18115.5</v>
      </c>
      <c r="I67" s="45">
        <v>9.6370580879813952E-3</v>
      </c>
      <c r="J67" s="41" t="s">
        <v>72</v>
      </c>
      <c r="K67" s="42" t="s">
        <v>228</v>
      </c>
      <c r="L67" s="41" t="s">
        <v>17</v>
      </c>
      <c r="M67" s="41" t="s">
        <v>229</v>
      </c>
      <c r="N67" s="43" t="s">
        <v>20</v>
      </c>
      <c r="O67" s="42">
        <v>10</v>
      </c>
      <c r="P67" s="44"/>
      <c r="Q67" s="44">
        <f t="shared" si="6"/>
        <v>0</v>
      </c>
      <c r="R67" s="38" t="str">
        <f t="shared" si="0"/>
        <v>OK</v>
      </c>
      <c r="S67" s="39" t="str">
        <f t="shared" si="1"/>
        <v>OK</v>
      </c>
      <c r="T67" s="39" t="str">
        <f t="shared" si="2"/>
        <v>OK</v>
      </c>
      <c r="U67" s="39" t="str">
        <f t="shared" si="3"/>
        <v>OK</v>
      </c>
      <c r="V67" s="39" t="str">
        <f t="shared" si="4"/>
        <v>OK</v>
      </c>
      <c r="W67" s="40">
        <f t="shared" si="5"/>
        <v>0</v>
      </c>
    </row>
    <row r="68" spans="1:23" ht="25.5" x14ac:dyDescent="0.2">
      <c r="A68" s="41" t="s">
        <v>73</v>
      </c>
      <c r="B68" s="42" t="s">
        <v>230</v>
      </c>
      <c r="C68" s="41" t="s">
        <v>17</v>
      </c>
      <c r="D68" s="41" t="s">
        <v>231</v>
      </c>
      <c r="E68" s="43" t="s">
        <v>20</v>
      </c>
      <c r="F68" s="42">
        <v>20</v>
      </c>
      <c r="G68" s="44">
        <v>418.87</v>
      </c>
      <c r="H68" s="44">
        <v>8377.4</v>
      </c>
      <c r="I68" s="45">
        <v>4.4565974125061599E-3</v>
      </c>
      <c r="J68" s="41" t="s">
        <v>73</v>
      </c>
      <c r="K68" s="42" t="s">
        <v>230</v>
      </c>
      <c r="L68" s="41" t="s">
        <v>17</v>
      </c>
      <c r="M68" s="41" t="s">
        <v>231</v>
      </c>
      <c r="N68" s="43" t="s">
        <v>20</v>
      </c>
      <c r="O68" s="42">
        <v>20</v>
      </c>
      <c r="P68" s="44"/>
      <c r="Q68" s="44">
        <f t="shared" si="6"/>
        <v>0</v>
      </c>
      <c r="R68" s="38" t="str">
        <f t="shared" si="0"/>
        <v>OK</v>
      </c>
      <c r="S68" s="39" t="str">
        <f t="shared" si="1"/>
        <v>OK</v>
      </c>
      <c r="T68" s="39" t="str">
        <f t="shared" si="2"/>
        <v>OK</v>
      </c>
      <c r="U68" s="39" t="str">
        <f t="shared" si="3"/>
        <v>OK</v>
      </c>
      <c r="V68" s="39" t="str">
        <f t="shared" si="4"/>
        <v>OK</v>
      </c>
      <c r="W68" s="40">
        <f t="shared" si="5"/>
        <v>0</v>
      </c>
    </row>
    <row r="69" spans="1:23" ht="51" x14ac:dyDescent="0.2">
      <c r="A69" s="41" t="s">
        <v>74</v>
      </c>
      <c r="B69" s="42" t="s">
        <v>232</v>
      </c>
      <c r="C69" s="41" t="s">
        <v>22</v>
      </c>
      <c r="D69" s="41" t="s">
        <v>233</v>
      </c>
      <c r="E69" s="43" t="s">
        <v>29</v>
      </c>
      <c r="F69" s="42">
        <v>753.16</v>
      </c>
      <c r="G69" s="44">
        <v>16.399999999999999</v>
      </c>
      <c r="H69" s="44">
        <v>12351.82</v>
      </c>
      <c r="I69" s="45">
        <v>6.5709037471938592E-3</v>
      </c>
      <c r="J69" s="41" t="s">
        <v>74</v>
      </c>
      <c r="K69" s="42" t="s">
        <v>232</v>
      </c>
      <c r="L69" s="41" t="s">
        <v>22</v>
      </c>
      <c r="M69" s="41" t="s">
        <v>233</v>
      </c>
      <c r="N69" s="43" t="s">
        <v>29</v>
      </c>
      <c r="O69" s="42">
        <v>753.16</v>
      </c>
      <c r="P69" s="44"/>
      <c r="Q69" s="44">
        <f t="shared" si="6"/>
        <v>0</v>
      </c>
      <c r="R69" s="38" t="str">
        <f t="shared" si="0"/>
        <v>OK</v>
      </c>
      <c r="S69" s="39" t="str">
        <f t="shared" si="1"/>
        <v>OK</v>
      </c>
      <c r="T69" s="39" t="str">
        <f t="shared" si="2"/>
        <v>OK</v>
      </c>
      <c r="U69" s="39" t="str">
        <f t="shared" si="3"/>
        <v>OK</v>
      </c>
      <c r="V69" s="39" t="str">
        <f t="shared" si="4"/>
        <v>OK</v>
      </c>
      <c r="W69" s="40">
        <f t="shared" si="5"/>
        <v>0</v>
      </c>
    </row>
    <row r="70" spans="1:23" ht="25.5" x14ac:dyDescent="0.2">
      <c r="A70" s="41" t="s">
        <v>75</v>
      </c>
      <c r="B70" s="42" t="s">
        <v>234</v>
      </c>
      <c r="C70" s="41" t="s">
        <v>22</v>
      </c>
      <c r="D70" s="41" t="s">
        <v>235</v>
      </c>
      <c r="E70" s="43" t="s">
        <v>29</v>
      </c>
      <c r="F70" s="42">
        <v>73.48</v>
      </c>
      <c r="G70" s="44">
        <v>4.03</v>
      </c>
      <c r="H70" s="44">
        <v>296.12</v>
      </c>
      <c r="I70" s="45">
        <v>1.5752949910369853E-4</v>
      </c>
      <c r="J70" s="41" t="s">
        <v>75</v>
      </c>
      <c r="K70" s="42" t="s">
        <v>234</v>
      </c>
      <c r="L70" s="41" t="s">
        <v>22</v>
      </c>
      <c r="M70" s="41" t="s">
        <v>235</v>
      </c>
      <c r="N70" s="43" t="s">
        <v>29</v>
      </c>
      <c r="O70" s="42">
        <v>73.48</v>
      </c>
      <c r="P70" s="44"/>
      <c r="Q70" s="44">
        <f t="shared" si="6"/>
        <v>0</v>
      </c>
      <c r="R70" s="38" t="str">
        <f t="shared" si="0"/>
        <v>OK</v>
      </c>
      <c r="S70" s="39" t="str">
        <f t="shared" si="1"/>
        <v>OK</v>
      </c>
      <c r="T70" s="39" t="str">
        <f t="shared" si="2"/>
        <v>OK</v>
      </c>
      <c r="U70" s="39" t="str">
        <f t="shared" si="3"/>
        <v>OK</v>
      </c>
      <c r="V70" s="39" t="str">
        <f t="shared" si="4"/>
        <v>OK</v>
      </c>
      <c r="W70" s="40">
        <f t="shared" si="5"/>
        <v>0</v>
      </c>
    </row>
    <row r="71" spans="1:23" ht="25.5" x14ac:dyDescent="0.2">
      <c r="A71" s="41" t="s">
        <v>76</v>
      </c>
      <c r="B71" s="42" t="s">
        <v>236</v>
      </c>
      <c r="C71" s="41" t="s">
        <v>17</v>
      </c>
      <c r="D71" s="41" t="s">
        <v>237</v>
      </c>
      <c r="E71" s="43" t="s">
        <v>29</v>
      </c>
      <c r="F71" s="42">
        <v>27.24</v>
      </c>
      <c r="G71" s="44">
        <v>71.64</v>
      </c>
      <c r="H71" s="44">
        <v>1951.47</v>
      </c>
      <c r="I71" s="45">
        <v>1.0381402526539734E-3</v>
      </c>
      <c r="J71" s="41" t="s">
        <v>76</v>
      </c>
      <c r="K71" s="42" t="s">
        <v>236</v>
      </c>
      <c r="L71" s="41" t="s">
        <v>17</v>
      </c>
      <c r="M71" s="41" t="s">
        <v>237</v>
      </c>
      <c r="N71" s="43" t="s">
        <v>29</v>
      </c>
      <c r="O71" s="42">
        <v>27.24</v>
      </c>
      <c r="P71" s="44"/>
      <c r="Q71" s="44">
        <f t="shared" si="6"/>
        <v>0</v>
      </c>
      <c r="R71" s="38" t="str">
        <f t="shared" si="0"/>
        <v>OK</v>
      </c>
      <c r="S71" s="39" t="str">
        <f t="shared" si="1"/>
        <v>OK</v>
      </c>
      <c r="T71" s="39" t="str">
        <f t="shared" si="2"/>
        <v>OK</v>
      </c>
      <c r="U71" s="39" t="str">
        <f t="shared" si="3"/>
        <v>OK</v>
      </c>
      <c r="V71" s="39" t="str">
        <f t="shared" si="4"/>
        <v>OK</v>
      </c>
      <c r="W71" s="40">
        <f t="shared" si="5"/>
        <v>0</v>
      </c>
    </row>
    <row r="72" spans="1:23" ht="25.5" x14ac:dyDescent="0.2">
      <c r="A72" s="41" t="s">
        <v>77</v>
      </c>
      <c r="B72" s="42" t="s">
        <v>238</v>
      </c>
      <c r="C72" s="41" t="s">
        <v>17</v>
      </c>
      <c r="D72" s="41" t="s">
        <v>239</v>
      </c>
      <c r="E72" s="43" t="s">
        <v>20</v>
      </c>
      <c r="F72" s="42">
        <v>12</v>
      </c>
      <c r="G72" s="44">
        <v>16.920000000000002</v>
      </c>
      <c r="H72" s="44">
        <v>203.04</v>
      </c>
      <c r="I72" s="45">
        <v>1.080129322504895E-4</v>
      </c>
      <c r="J72" s="41" t="s">
        <v>77</v>
      </c>
      <c r="K72" s="42" t="s">
        <v>238</v>
      </c>
      <c r="L72" s="41" t="s">
        <v>17</v>
      </c>
      <c r="M72" s="41" t="s">
        <v>239</v>
      </c>
      <c r="N72" s="43" t="s">
        <v>20</v>
      </c>
      <c r="O72" s="42">
        <v>12</v>
      </c>
      <c r="P72" s="44"/>
      <c r="Q72" s="44">
        <f t="shared" si="6"/>
        <v>0</v>
      </c>
      <c r="R72" s="38" t="str">
        <f t="shared" si="0"/>
        <v>OK</v>
      </c>
      <c r="S72" s="39" t="str">
        <f t="shared" si="1"/>
        <v>OK</v>
      </c>
      <c r="T72" s="39" t="str">
        <f t="shared" si="2"/>
        <v>OK</v>
      </c>
      <c r="U72" s="39" t="str">
        <f t="shared" si="3"/>
        <v>OK</v>
      </c>
      <c r="V72" s="39" t="str">
        <f t="shared" si="4"/>
        <v>OK</v>
      </c>
      <c r="W72" s="40">
        <f t="shared" si="5"/>
        <v>0</v>
      </c>
    </row>
    <row r="73" spans="1:23" ht="25.5" x14ac:dyDescent="0.2">
      <c r="A73" s="41" t="s">
        <v>240</v>
      </c>
      <c r="B73" s="42" t="s">
        <v>241</v>
      </c>
      <c r="C73" s="41" t="s">
        <v>17</v>
      </c>
      <c r="D73" s="41" t="s">
        <v>242</v>
      </c>
      <c r="E73" s="43" t="s">
        <v>19</v>
      </c>
      <c r="F73" s="42">
        <v>11</v>
      </c>
      <c r="G73" s="44">
        <v>59.33</v>
      </c>
      <c r="H73" s="44">
        <v>652.63</v>
      </c>
      <c r="I73" s="45">
        <v>3.4718518506026872E-4</v>
      </c>
      <c r="J73" s="41" t="s">
        <v>240</v>
      </c>
      <c r="K73" s="42" t="s">
        <v>241</v>
      </c>
      <c r="L73" s="41" t="s">
        <v>17</v>
      </c>
      <c r="M73" s="41" t="s">
        <v>242</v>
      </c>
      <c r="N73" s="43" t="s">
        <v>19</v>
      </c>
      <c r="O73" s="42">
        <v>11</v>
      </c>
      <c r="P73" s="44"/>
      <c r="Q73" s="44">
        <f t="shared" si="6"/>
        <v>0</v>
      </c>
      <c r="R73" s="38" t="str">
        <f t="shared" si="0"/>
        <v>OK</v>
      </c>
      <c r="S73" s="39" t="str">
        <f t="shared" si="1"/>
        <v>OK</v>
      </c>
      <c r="T73" s="39" t="str">
        <f t="shared" si="2"/>
        <v>OK</v>
      </c>
      <c r="U73" s="39" t="str">
        <f t="shared" si="3"/>
        <v>OK</v>
      </c>
      <c r="V73" s="39" t="str">
        <f t="shared" si="4"/>
        <v>OK</v>
      </c>
      <c r="W73" s="40">
        <f t="shared" si="5"/>
        <v>0</v>
      </c>
    </row>
    <row r="74" spans="1:23" ht="38.25" x14ac:dyDescent="0.2">
      <c r="A74" s="41" t="s">
        <v>243</v>
      </c>
      <c r="B74" s="42" t="s">
        <v>244</v>
      </c>
      <c r="C74" s="41" t="s">
        <v>17</v>
      </c>
      <c r="D74" s="41" t="s">
        <v>245</v>
      </c>
      <c r="E74" s="43" t="s">
        <v>35</v>
      </c>
      <c r="F74" s="42">
        <v>715.77</v>
      </c>
      <c r="G74" s="44">
        <v>78.41</v>
      </c>
      <c r="H74" s="44">
        <v>56123.519999999997</v>
      </c>
      <c r="I74" s="45">
        <v>2.9856510852142398E-2</v>
      </c>
      <c r="J74" s="41" t="s">
        <v>243</v>
      </c>
      <c r="K74" s="42" t="s">
        <v>244</v>
      </c>
      <c r="L74" s="41" t="s">
        <v>17</v>
      </c>
      <c r="M74" s="41" t="s">
        <v>245</v>
      </c>
      <c r="N74" s="43" t="s">
        <v>35</v>
      </c>
      <c r="O74" s="42">
        <v>715.77</v>
      </c>
      <c r="P74" s="44"/>
      <c r="Q74" s="44">
        <f t="shared" si="6"/>
        <v>0</v>
      </c>
      <c r="R74" s="38" t="str">
        <f t="shared" si="0"/>
        <v>OK</v>
      </c>
      <c r="S74" s="39" t="str">
        <f t="shared" si="1"/>
        <v>OK</v>
      </c>
      <c r="T74" s="39" t="str">
        <f t="shared" si="2"/>
        <v>OK</v>
      </c>
      <c r="U74" s="39" t="str">
        <f t="shared" si="3"/>
        <v>OK</v>
      </c>
      <c r="V74" s="39" t="str">
        <f t="shared" si="4"/>
        <v>OK</v>
      </c>
      <c r="W74" s="40">
        <f t="shared" si="5"/>
        <v>0</v>
      </c>
    </row>
    <row r="75" spans="1:23" ht="38.25" x14ac:dyDescent="0.2">
      <c r="A75" s="41" t="s">
        <v>246</v>
      </c>
      <c r="B75" s="42" t="s">
        <v>247</v>
      </c>
      <c r="C75" s="41" t="s">
        <v>22</v>
      </c>
      <c r="D75" s="41" t="s">
        <v>248</v>
      </c>
      <c r="E75" s="43" t="s">
        <v>35</v>
      </c>
      <c r="F75" s="42">
        <v>26.35</v>
      </c>
      <c r="G75" s="44">
        <v>136.87</v>
      </c>
      <c r="H75" s="44">
        <v>3606.52</v>
      </c>
      <c r="I75" s="45">
        <v>1.9185914126282279E-3</v>
      </c>
      <c r="J75" s="41" t="s">
        <v>246</v>
      </c>
      <c r="K75" s="42" t="s">
        <v>247</v>
      </c>
      <c r="L75" s="41" t="s">
        <v>22</v>
      </c>
      <c r="M75" s="41" t="s">
        <v>248</v>
      </c>
      <c r="N75" s="43" t="s">
        <v>35</v>
      </c>
      <c r="O75" s="42">
        <v>26.35</v>
      </c>
      <c r="P75" s="44"/>
      <c r="Q75" s="44"/>
      <c r="R75" s="38" t="str">
        <f t="shared" ref="R75:R107" si="7">IF(D75=M75,"OK","ERRO")</f>
        <v>OK</v>
      </c>
      <c r="S75" s="39" t="str">
        <f t="shared" ref="S75:S107" si="8">IF(E75=N75,"OK","ERRO")</f>
        <v>OK</v>
      </c>
      <c r="T75" s="39" t="str">
        <f t="shared" ref="T75:T107" si="9">IF(F75=O75,"OK","ERRO")</f>
        <v>OK</v>
      </c>
      <c r="U75" s="39" t="str">
        <f t="shared" ref="U75:U107" si="10">IF(G75&gt;=P75,"OK","ERRO")</f>
        <v>OK</v>
      </c>
      <c r="V75" s="39" t="str">
        <f t="shared" ref="V75:V107" si="11">IF(Q75&lt;=H75,"OK","ERRO")</f>
        <v>OK</v>
      </c>
      <c r="W75" s="40">
        <f t="shared" ref="W75:W107" si="12">IFERROR(Q75/H75,"-")</f>
        <v>0</v>
      </c>
    </row>
    <row r="76" spans="1:23" x14ac:dyDescent="0.2">
      <c r="A76" s="34" t="s">
        <v>78</v>
      </c>
      <c r="B76" s="34"/>
      <c r="C76" s="34"/>
      <c r="D76" s="34" t="s">
        <v>249</v>
      </c>
      <c r="E76" s="34"/>
      <c r="F76" s="35"/>
      <c r="G76" s="34"/>
      <c r="H76" s="36"/>
      <c r="I76" s="37">
        <v>1.0546454202859852E-2</v>
      </c>
      <c r="J76" s="34" t="s">
        <v>78</v>
      </c>
      <c r="K76" s="34"/>
      <c r="L76" s="34"/>
      <c r="M76" s="34" t="s">
        <v>249</v>
      </c>
      <c r="N76" s="34"/>
      <c r="O76" s="35"/>
      <c r="P76" s="34"/>
      <c r="Q76" s="34"/>
      <c r="R76" s="38" t="str">
        <f t="shared" si="7"/>
        <v>OK</v>
      </c>
      <c r="S76" s="39" t="str">
        <f t="shared" si="8"/>
        <v>OK</v>
      </c>
      <c r="T76" s="39" t="str">
        <f t="shared" si="9"/>
        <v>OK</v>
      </c>
      <c r="U76" s="39" t="str">
        <f t="shared" si="10"/>
        <v>OK</v>
      </c>
      <c r="V76" s="39" t="str">
        <f t="shared" si="11"/>
        <v>OK</v>
      </c>
      <c r="W76" s="40" t="str">
        <f t="shared" si="12"/>
        <v>-</v>
      </c>
    </row>
    <row r="77" spans="1:23" ht="38.25" x14ac:dyDescent="0.2">
      <c r="A77" s="41" t="s">
        <v>79</v>
      </c>
      <c r="B77" s="42" t="s">
        <v>250</v>
      </c>
      <c r="C77" s="41" t="s">
        <v>17</v>
      </c>
      <c r="D77" s="41" t="s">
        <v>251</v>
      </c>
      <c r="E77" s="43" t="s">
        <v>29</v>
      </c>
      <c r="F77" s="42">
        <v>370.71</v>
      </c>
      <c r="G77" s="44">
        <v>39.72</v>
      </c>
      <c r="H77" s="44">
        <v>14724.6</v>
      </c>
      <c r="I77" s="45">
        <v>7.8331718982247722E-3</v>
      </c>
      <c r="J77" s="41" t="s">
        <v>79</v>
      </c>
      <c r="K77" s="42" t="s">
        <v>250</v>
      </c>
      <c r="L77" s="41" t="s">
        <v>17</v>
      </c>
      <c r="M77" s="41" t="s">
        <v>251</v>
      </c>
      <c r="N77" s="43" t="s">
        <v>29</v>
      </c>
      <c r="O77" s="42">
        <v>370.71</v>
      </c>
      <c r="P77" s="44"/>
      <c r="Q77" s="44">
        <f t="shared" ref="Q77:Q107" si="13">TRUNC(O77 * P77, 2)</f>
        <v>0</v>
      </c>
      <c r="R77" s="38" t="str">
        <f t="shared" si="7"/>
        <v>OK</v>
      </c>
      <c r="S77" s="39" t="str">
        <f t="shared" si="8"/>
        <v>OK</v>
      </c>
      <c r="T77" s="39" t="str">
        <f t="shared" si="9"/>
        <v>OK</v>
      </c>
      <c r="U77" s="39" t="str">
        <f t="shared" si="10"/>
        <v>OK</v>
      </c>
      <c r="V77" s="39" t="str">
        <f t="shared" si="11"/>
        <v>OK</v>
      </c>
      <c r="W77" s="40">
        <f t="shared" si="12"/>
        <v>0</v>
      </c>
    </row>
    <row r="78" spans="1:23" ht="25.5" x14ac:dyDescent="0.2">
      <c r="A78" s="41" t="s">
        <v>252</v>
      </c>
      <c r="B78" s="42" t="s">
        <v>253</v>
      </c>
      <c r="C78" s="41" t="s">
        <v>22</v>
      </c>
      <c r="D78" s="41" t="s">
        <v>254</v>
      </c>
      <c r="E78" s="43" t="s">
        <v>35</v>
      </c>
      <c r="F78" s="42">
        <v>23.96</v>
      </c>
      <c r="G78" s="44">
        <v>212.87</v>
      </c>
      <c r="H78" s="44">
        <v>5100.3599999999997</v>
      </c>
      <c r="I78" s="45">
        <v>2.7132823046350798E-3</v>
      </c>
      <c r="J78" s="41" t="s">
        <v>252</v>
      </c>
      <c r="K78" s="42" t="s">
        <v>253</v>
      </c>
      <c r="L78" s="41" t="s">
        <v>22</v>
      </c>
      <c r="M78" s="41" t="s">
        <v>254</v>
      </c>
      <c r="N78" s="43" t="s">
        <v>35</v>
      </c>
      <c r="O78" s="42">
        <v>23.96</v>
      </c>
      <c r="P78" s="44"/>
      <c r="Q78" s="44">
        <f t="shared" si="13"/>
        <v>0</v>
      </c>
      <c r="R78" s="38" t="str">
        <f t="shared" si="7"/>
        <v>OK</v>
      </c>
      <c r="S78" s="39" t="str">
        <f t="shared" si="8"/>
        <v>OK</v>
      </c>
      <c r="T78" s="39" t="str">
        <f t="shared" si="9"/>
        <v>OK</v>
      </c>
      <c r="U78" s="39" t="str">
        <f t="shared" si="10"/>
        <v>OK</v>
      </c>
      <c r="V78" s="39" t="str">
        <f t="shared" si="11"/>
        <v>OK</v>
      </c>
      <c r="W78" s="40">
        <f t="shared" si="12"/>
        <v>0</v>
      </c>
    </row>
    <row r="79" spans="1:23" x14ac:dyDescent="0.2">
      <c r="A79" s="34" t="s">
        <v>80</v>
      </c>
      <c r="B79" s="34"/>
      <c r="C79" s="34"/>
      <c r="D79" s="34" t="s">
        <v>255</v>
      </c>
      <c r="E79" s="34"/>
      <c r="F79" s="35"/>
      <c r="G79" s="34"/>
      <c r="H79" s="36"/>
      <c r="I79" s="37">
        <v>1.1518825942835889E-2</v>
      </c>
      <c r="J79" s="34" t="s">
        <v>80</v>
      </c>
      <c r="K79" s="34"/>
      <c r="L79" s="34"/>
      <c r="M79" s="34" t="s">
        <v>255</v>
      </c>
      <c r="N79" s="34"/>
      <c r="O79" s="35"/>
      <c r="P79" s="34"/>
      <c r="Q79" s="34"/>
      <c r="R79" s="38" t="str">
        <f t="shared" si="7"/>
        <v>OK</v>
      </c>
      <c r="S79" s="39" t="str">
        <f t="shared" si="8"/>
        <v>OK</v>
      </c>
      <c r="T79" s="39" t="str">
        <f t="shared" si="9"/>
        <v>OK</v>
      </c>
      <c r="U79" s="39" t="str">
        <f t="shared" si="10"/>
        <v>OK</v>
      </c>
      <c r="V79" s="39" t="str">
        <f t="shared" si="11"/>
        <v>OK</v>
      </c>
      <c r="W79" s="40" t="str">
        <f t="shared" si="12"/>
        <v>-</v>
      </c>
    </row>
    <row r="80" spans="1:23" ht="51" x14ac:dyDescent="0.2">
      <c r="A80" s="41" t="s">
        <v>81</v>
      </c>
      <c r="B80" s="42" t="s">
        <v>256</v>
      </c>
      <c r="C80" s="41" t="s">
        <v>17</v>
      </c>
      <c r="D80" s="41" t="s">
        <v>257</v>
      </c>
      <c r="E80" s="43" t="s">
        <v>19</v>
      </c>
      <c r="F80" s="42">
        <v>120</v>
      </c>
      <c r="G80" s="44">
        <v>180.44</v>
      </c>
      <c r="H80" s="44">
        <v>21652.799999999999</v>
      </c>
      <c r="I80" s="45">
        <v>1.1518825942835889E-2</v>
      </c>
      <c r="J80" s="41" t="s">
        <v>81</v>
      </c>
      <c r="K80" s="42" t="s">
        <v>256</v>
      </c>
      <c r="L80" s="41" t="s">
        <v>17</v>
      </c>
      <c r="M80" s="41" t="s">
        <v>257</v>
      </c>
      <c r="N80" s="43" t="s">
        <v>19</v>
      </c>
      <c r="O80" s="42">
        <v>120</v>
      </c>
      <c r="P80" s="44"/>
      <c r="Q80" s="44">
        <f t="shared" si="13"/>
        <v>0</v>
      </c>
      <c r="R80" s="38" t="str">
        <f t="shared" si="7"/>
        <v>OK</v>
      </c>
      <c r="S80" s="39" t="str">
        <f t="shared" si="8"/>
        <v>OK</v>
      </c>
      <c r="T80" s="39" t="str">
        <f t="shared" si="9"/>
        <v>OK</v>
      </c>
      <c r="U80" s="39" t="str">
        <f t="shared" si="10"/>
        <v>OK</v>
      </c>
      <c r="V80" s="39" t="str">
        <f t="shared" si="11"/>
        <v>OK</v>
      </c>
      <c r="W80" s="40">
        <f t="shared" si="12"/>
        <v>0</v>
      </c>
    </row>
    <row r="81" spans="1:23" x14ac:dyDescent="0.2">
      <c r="A81" s="34" t="s">
        <v>82</v>
      </c>
      <c r="B81" s="34"/>
      <c r="C81" s="34"/>
      <c r="D81" s="34" t="s">
        <v>258</v>
      </c>
      <c r="E81" s="34"/>
      <c r="F81" s="35"/>
      <c r="G81" s="34"/>
      <c r="H81" s="36"/>
      <c r="I81" s="37">
        <v>2.7101516106521499E-2</v>
      </c>
      <c r="J81" s="34" t="s">
        <v>82</v>
      </c>
      <c r="K81" s="34"/>
      <c r="L81" s="34"/>
      <c r="M81" s="34" t="s">
        <v>258</v>
      </c>
      <c r="N81" s="34"/>
      <c r="O81" s="35"/>
      <c r="P81" s="34"/>
      <c r="Q81" s="34"/>
      <c r="R81" s="38" t="str">
        <f t="shared" si="7"/>
        <v>OK</v>
      </c>
      <c r="S81" s="39" t="str">
        <f t="shared" si="8"/>
        <v>OK</v>
      </c>
      <c r="T81" s="39" t="str">
        <f t="shared" si="9"/>
        <v>OK</v>
      </c>
      <c r="U81" s="39" t="str">
        <f t="shared" si="10"/>
        <v>OK</v>
      </c>
      <c r="V81" s="39" t="str">
        <f t="shared" si="11"/>
        <v>OK</v>
      </c>
      <c r="W81" s="40" t="str">
        <f t="shared" si="12"/>
        <v>-</v>
      </c>
    </row>
    <row r="82" spans="1:23" ht="63.75" x14ac:dyDescent="0.2">
      <c r="A82" s="41" t="s">
        <v>83</v>
      </c>
      <c r="B82" s="42" t="s">
        <v>259</v>
      </c>
      <c r="C82" s="41" t="s">
        <v>22</v>
      </c>
      <c r="D82" s="41" t="s">
        <v>260</v>
      </c>
      <c r="E82" s="43" t="s">
        <v>35</v>
      </c>
      <c r="F82" s="42">
        <v>747.2</v>
      </c>
      <c r="G82" s="44">
        <v>14.3</v>
      </c>
      <c r="H82" s="44">
        <v>10684.96</v>
      </c>
      <c r="I82" s="45">
        <v>5.6841699201102755E-3</v>
      </c>
      <c r="J82" s="41" t="s">
        <v>83</v>
      </c>
      <c r="K82" s="42" t="s">
        <v>259</v>
      </c>
      <c r="L82" s="41" t="s">
        <v>22</v>
      </c>
      <c r="M82" s="41" t="s">
        <v>260</v>
      </c>
      <c r="N82" s="43" t="s">
        <v>35</v>
      </c>
      <c r="O82" s="42">
        <v>747.2</v>
      </c>
      <c r="P82" s="44"/>
      <c r="Q82" s="44">
        <f t="shared" si="13"/>
        <v>0</v>
      </c>
      <c r="R82" s="38" t="str">
        <f t="shared" si="7"/>
        <v>OK</v>
      </c>
      <c r="S82" s="39" t="str">
        <f t="shared" si="8"/>
        <v>OK</v>
      </c>
      <c r="T82" s="39" t="str">
        <f t="shared" si="9"/>
        <v>OK</v>
      </c>
      <c r="U82" s="39" t="str">
        <f t="shared" si="10"/>
        <v>OK</v>
      </c>
      <c r="V82" s="39" t="str">
        <f t="shared" si="11"/>
        <v>OK</v>
      </c>
      <c r="W82" s="40">
        <f t="shared" si="12"/>
        <v>0</v>
      </c>
    </row>
    <row r="83" spans="1:23" ht="25.5" x14ac:dyDescent="0.2">
      <c r="A83" s="41" t="s">
        <v>84</v>
      </c>
      <c r="B83" s="42" t="s">
        <v>261</v>
      </c>
      <c r="C83" s="41" t="s">
        <v>17</v>
      </c>
      <c r="D83" s="41" t="s">
        <v>262</v>
      </c>
      <c r="E83" s="43" t="s">
        <v>20</v>
      </c>
      <c r="F83" s="42">
        <v>4</v>
      </c>
      <c r="G83" s="44">
        <v>2455.96</v>
      </c>
      <c r="H83" s="44">
        <v>9823.84</v>
      </c>
      <c r="I83" s="45">
        <v>5.2260725195018166E-3</v>
      </c>
      <c r="J83" s="41" t="s">
        <v>84</v>
      </c>
      <c r="K83" s="42" t="s">
        <v>261</v>
      </c>
      <c r="L83" s="41" t="s">
        <v>17</v>
      </c>
      <c r="M83" s="41" t="s">
        <v>262</v>
      </c>
      <c r="N83" s="43" t="s">
        <v>20</v>
      </c>
      <c r="O83" s="42">
        <v>4</v>
      </c>
      <c r="P83" s="44"/>
      <c r="Q83" s="44">
        <f t="shared" si="13"/>
        <v>0</v>
      </c>
      <c r="R83" s="38" t="str">
        <f t="shared" si="7"/>
        <v>OK</v>
      </c>
      <c r="S83" s="39" t="str">
        <f t="shared" si="8"/>
        <v>OK</v>
      </c>
      <c r="T83" s="39" t="str">
        <f t="shared" si="9"/>
        <v>OK</v>
      </c>
      <c r="U83" s="39" t="str">
        <f t="shared" si="10"/>
        <v>OK</v>
      </c>
      <c r="V83" s="39" t="str">
        <f t="shared" si="11"/>
        <v>OK</v>
      </c>
      <c r="W83" s="40">
        <f t="shared" si="12"/>
        <v>0</v>
      </c>
    </row>
    <row r="84" spans="1:23" ht="25.5" x14ac:dyDescent="0.2">
      <c r="A84" s="41" t="s">
        <v>85</v>
      </c>
      <c r="B84" s="42" t="s">
        <v>263</v>
      </c>
      <c r="C84" s="41" t="s">
        <v>17</v>
      </c>
      <c r="D84" s="41" t="s">
        <v>264</v>
      </c>
      <c r="E84" s="43" t="s">
        <v>20</v>
      </c>
      <c r="F84" s="42">
        <v>5</v>
      </c>
      <c r="G84" s="44">
        <v>1503.79</v>
      </c>
      <c r="H84" s="44">
        <v>7518.95</v>
      </c>
      <c r="I84" s="45">
        <v>3.9999203947242807E-3</v>
      </c>
      <c r="J84" s="41" t="s">
        <v>85</v>
      </c>
      <c r="K84" s="42" t="s">
        <v>263</v>
      </c>
      <c r="L84" s="41" t="s">
        <v>17</v>
      </c>
      <c r="M84" s="41" t="s">
        <v>264</v>
      </c>
      <c r="N84" s="43" t="s">
        <v>20</v>
      </c>
      <c r="O84" s="42">
        <v>5</v>
      </c>
      <c r="P84" s="44"/>
      <c r="Q84" s="44"/>
      <c r="R84" s="38" t="str">
        <f t="shared" si="7"/>
        <v>OK</v>
      </c>
      <c r="S84" s="39" t="str">
        <f t="shared" si="8"/>
        <v>OK</v>
      </c>
      <c r="T84" s="39" t="str">
        <f t="shared" si="9"/>
        <v>OK</v>
      </c>
      <c r="U84" s="39" t="str">
        <f t="shared" si="10"/>
        <v>OK</v>
      </c>
      <c r="V84" s="39" t="str">
        <f t="shared" si="11"/>
        <v>OK</v>
      </c>
      <c r="W84" s="40">
        <f t="shared" si="12"/>
        <v>0</v>
      </c>
    </row>
    <row r="85" spans="1:23" ht="25.5" x14ac:dyDescent="0.2">
      <c r="A85" s="41" t="s">
        <v>86</v>
      </c>
      <c r="B85" s="42" t="s">
        <v>265</v>
      </c>
      <c r="C85" s="41" t="s">
        <v>17</v>
      </c>
      <c r="D85" s="41" t="s">
        <v>266</v>
      </c>
      <c r="E85" s="43" t="s">
        <v>20</v>
      </c>
      <c r="F85" s="42">
        <v>1</v>
      </c>
      <c r="G85" s="44">
        <v>3408.12</v>
      </c>
      <c r="H85" s="44">
        <v>3408.12</v>
      </c>
      <c r="I85" s="45">
        <v>1.8130468610201846E-3</v>
      </c>
      <c r="J85" s="41" t="s">
        <v>86</v>
      </c>
      <c r="K85" s="42" t="s">
        <v>265</v>
      </c>
      <c r="L85" s="41" t="s">
        <v>17</v>
      </c>
      <c r="M85" s="41" t="s">
        <v>266</v>
      </c>
      <c r="N85" s="43" t="s">
        <v>20</v>
      </c>
      <c r="O85" s="42">
        <v>1</v>
      </c>
      <c r="P85" s="44"/>
      <c r="Q85" s="44">
        <f t="shared" si="13"/>
        <v>0</v>
      </c>
      <c r="R85" s="38" t="str">
        <f t="shared" si="7"/>
        <v>OK</v>
      </c>
      <c r="S85" s="39" t="str">
        <f t="shared" si="8"/>
        <v>OK</v>
      </c>
      <c r="T85" s="39" t="str">
        <f t="shared" si="9"/>
        <v>OK</v>
      </c>
      <c r="U85" s="39" t="str">
        <f t="shared" si="10"/>
        <v>OK</v>
      </c>
      <c r="V85" s="39" t="str">
        <f t="shared" si="11"/>
        <v>OK</v>
      </c>
      <c r="W85" s="40">
        <f t="shared" si="12"/>
        <v>0</v>
      </c>
    </row>
    <row r="86" spans="1:23" ht="25.5" x14ac:dyDescent="0.2">
      <c r="A86" s="41" t="s">
        <v>87</v>
      </c>
      <c r="B86" s="42" t="s">
        <v>267</v>
      </c>
      <c r="C86" s="41" t="s">
        <v>17</v>
      </c>
      <c r="D86" s="41" t="s">
        <v>268</v>
      </c>
      <c r="E86" s="43" t="s">
        <v>20</v>
      </c>
      <c r="F86" s="42">
        <v>12</v>
      </c>
      <c r="G86" s="44">
        <v>1625.74</v>
      </c>
      <c r="H86" s="44">
        <v>19508.88</v>
      </c>
      <c r="I86" s="45">
        <v>1.0378306411164941E-2</v>
      </c>
      <c r="J86" s="41" t="s">
        <v>87</v>
      </c>
      <c r="K86" s="42" t="s">
        <v>267</v>
      </c>
      <c r="L86" s="41" t="s">
        <v>17</v>
      </c>
      <c r="M86" s="41" t="s">
        <v>268</v>
      </c>
      <c r="N86" s="43" t="s">
        <v>20</v>
      </c>
      <c r="O86" s="42">
        <v>12</v>
      </c>
      <c r="P86" s="44"/>
      <c r="Q86" s="44">
        <f t="shared" si="13"/>
        <v>0</v>
      </c>
      <c r="R86" s="38" t="str">
        <f t="shared" si="7"/>
        <v>OK</v>
      </c>
      <c r="S86" s="39" t="str">
        <f t="shared" si="8"/>
        <v>OK</v>
      </c>
      <c r="T86" s="39" t="str">
        <f t="shared" si="9"/>
        <v>OK</v>
      </c>
      <c r="U86" s="39" t="str">
        <f t="shared" si="10"/>
        <v>OK</v>
      </c>
      <c r="V86" s="39" t="str">
        <f t="shared" si="11"/>
        <v>OK</v>
      </c>
      <c r="W86" s="40">
        <f t="shared" si="12"/>
        <v>0</v>
      </c>
    </row>
    <row r="87" spans="1:23" x14ac:dyDescent="0.2">
      <c r="A87" s="34" t="s">
        <v>88</v>
      </c>
      <c r="B87" s="34"/>
      <c r="C87" s="34"/>
      <c r="D87" s="34" t="s">
        <v>269</v>
      </c>
      <c r="E87" s="34"/>
      <c r="F87" s="35"/>
      <c r="G87" s="34"/>
      <c r="H87" s="36"/>
      <c r="I87" s="37">
        <v>0.13461542052393921</v>
      </c>
      <c r="J87" s="34" t="s">
        <v>88</v>
      </c>
      <c r="K87" s="34"/>
      <c r="L87" s="34"/>
      <c r="M87" s="34" t="s">
        <v>269</v>
      </c>
      <c r="N87" s="34"/>
      <c r="O87" s="35"/>
      <c r="P87" s="34"/>
      <c r="Q87" s="34"/>
      <c r="R87" s="38" t="str">
        <f t="shared" si="7"/>
        <v>OK</v>
      </c>
      <c r="S87" s="39" t="str">
        <f t="shared" si="8"/>
        <v>OK</v>
      </c>
      <c r="T87" s="39" t="str">
        <f t="shared" si="9"/>
        <v>OK</v>
      </c>
      <c r="U87" s="39" t="str">
        <f t="shared" si="10"/>
        <v>OK</v>
      </c>
      <c r="V87" s="39" t="str">
        <f t="shared" si="11"/>
        <v>OK</v>
      </c>
      <c r="W87" s="40" t="str">
        <f t="shared" si="12"/>
        <v>-</v>
      </c>
    </row>
    <row r="88" spans="1:23" x14ac:dyDescent="0.2">
      <c r="A88" s="34" t="s">
        <v>89</v>
      </c>
      <c r="B88" s="34"/>
      <c r="C88" s="34"/>
      <c r="D88" s="34" t="s">
        <v>270</v>
      </c>
      <c r="E88" s="34"/>
      <c r="F88" s="35"/>
      <c r="G88" s="34"/>
      <c r="H88" s="36"/>
      <c r="I88" s="37">
        <v>9.0760653891268292E-3</v>
      </c>
      <c r="J88" s="34" t="s">
        <v>89</v>
      </c>
      <c r="K88" s="34"/>
      <c r="L88" s="34"/>
      <c r="M88" s="34" t="s">
        <v>270</v>
      </c>
      <c r="N88" s="34"/>
      <c r="O88" s="35"/>
      <c r="P88" s="34"/>
      <c r="Q88" s="34"/>
      <c r="R88" s="38" t="str">
        <f t="shared" si="7"/>
        <v>OK</v>
      </c>
      <c r="S88" s="39" t="str">
        <f t="shared" si="8"/>
        <v>OK</v>
      </c>
      <c r="T88" s="39" t="str">
        <f t="shared" si="9"/>
        <v>OK</v>
      </c>
      <c r="U88" s="39" t="str">
        <f t="shared" si="10"/>
        <v>OK</v>
      </c>
      <c r="V88" s="39" t="str">
        <f t="shared" si="11"/>
        <v>OK</v>
      </c>
      <c r="W88" s="40" t="str">
        <f t="shared" si="12"/>
        <v>-</v>
      </c>
    </row>
    <row r="89" spans="1:23" ht="25.5" x14ac:dyDescent="0.2">
      <c r="A89" s="41" t="s">
        <v>90</v>
      </c>
      <c r="B89" s="42" t="s">
        <v>271</v>
      </c>
      <c r="C89" s="41" t="s">
        <v>17</v>
      </c>
      <c r="D89" s="41" t="s">
        <v>272</v>
      </c>
      <c r="E89" s="43" t="s">
        <v>35</v>
      </c>
      <c r="F89" s="42">
        <v>270.68</v>
      </c>
      <c r="G89" s="44">
        <v>16.71</v>
      </c>
      <c r="H89" s="44">
        <v>4523.0600000000004</v>
      </c>
      <c r="I89" s="45">
        <v>2.4061710665134904E-3</v>
      </c>
      <c r="J89" s="41" t="s">
        <v>90</v>
      </c>
      <c r="K89" s="42" t="s">
        <v>271</v>
      </c>
      <c r="L89" s="41" t="s">
        <v>17</v>
      </c>
      <c r="M89" s="41" t="s">
        <v>272</v>
      </c>
      <c r="N89" s="43" t="s">
        <v>35</v>
      </c>
      <c r="O89" s="42">
        <v>270.68</v>
      </c>
      <c r="P89" s="44"/>
      <c r="Q89" s="44">
        <f t="shared" si="13"/>
        <v>0</v>
      </c>
      <c r="R89" s="38" t="str">
        <f t="shared" si="7"/>
        <v>OK</v>
      </c>
      <c r="S89" s="39" t="str">
        <f t="shared" si="8"/>
        <v>OK</v>
      </c>
      <c r="T89" s="39" t="str">
        <f t="shared" si="9"/>
        <v>OK</v>
      </c>
      <c r="U89" s="39" t="str">
        <f t="shared" si="10"/>
        <v>OK</v>
      </c>
      <c r="V89" s="39" t="str">
        <f t="shared" si="11"/>
        <v>OK</v>
      </c>
      <c r="W89" s="40">
        <f t="shared" si="12"/>
        <v>0</v>
      </c>
    </row>
    <row r="90" spans="1:23" ht="51" x14ac:dyDescent="0.2">
      <c r="A90" s="41" t="s">
        <v>273</v>
      </c>
      <c r="B90" s="42" t="s">
        <v>274</v>
      </c>
      <c r="C90" s="41" t="s">
        <v>22</v>
      </c>
      <c r="D90" s="41" t="s">
        <v>275</v>
      </c>
      <c r="E90" s="43" t="s">
        <v>35</v>
      </c>
      <c r="F90" s="42">
        <v>1002.08</v>
      </c>
      <c r="G90" s="44">
        <v>11.81</v>
      </c>
      <c r="H90" s="44">
        <v>11834.56</v>
      </c>
      <c r="I90" s="45">
        <v>6.2957325034197842E-3</v>
      </c>
      <c r="J90" s="41" t="s">
        <v>273</v>
      </c>
      <c r="K90" s="42" t="s">
        <v>274</v>
      </c>
      <c r="L90" s="41" t="s">
        <v>22</v>
      </c>
      <c r="M90" s="41" t="s">
        <v>275</v>
      </c>
      <c r="N90" s="43" t="s">
        <v>35</v>
      </c>
      <c r="O90" s="42">
        <v>1002.08</v>
      </c>
      <c r="P90" s="44"/>
      <c r="Q90" s="44">
        <f t="shared" si="13"/>
        <v>0</v>
      </c>
      <c r="R90" s="38" t="str">
        <f t="shared" si="7"/>
        <v>OK</v>
      </c>
      <c r="S90" s="39" t="str">
        <f t="shared" si="8"/>
        <v>OK</v>
      </c>
      <c r="T90" s="39" t="str">
        <f t="shared" si="9"/>
        <v>OK</v>
      </c>
      <c r="U90" s="39" t="str">
        <f t="shared" si="10"/>
        <v>OK</v>
      </c>
      <c r="V90" s="39" t="str">
        <f t="shared" si="11"/>
        <v>OK</v>
      </c>
      <c r="W90" s="40">
        <f t="shared" si="12"/>
        <v>0</v>
      </c>
    </row>
    <row r="91" spans="1:23" ht="51" x14ac:dyDescent="0.2">
      <c r="A91" s="41" t="s">
        <v>276</v>
      </c>
      <c r="B91" s="42" t="s">
        <v>277</v>
      </c>
      <c r="C91" s="41" t="s">
        <v>22</v>
      </c>
      <c r="D91" s="41" t="s">
        <v>278</v>
      </c>
      <c r="E91" s="43" t="s">
        <v>35</v>
      </c>
      <c r="F91" s="42">
        <v>72.510000000000005</v>
      </c>
      <c r="G91" s="44">
        <v>9.6999999999999993</v>
      </c>
      <c r="H91" s="44">
        <v>703.34</v>
      </c>
      <c r="I91" s="45">
        <v>3.7416181919355438E-4</v>
      </c>
      <c r="J91" s="41" t="s">
        <v>276</v>
      </c>
      <c r="K91" s="42" t="s">
        <v>277</v>
      </c>
      <c r="L91" s="41" t="s">
        <v>22</v>
      </c>
      <c r="M91" s="41" t="s">
        <v>278</v>
      </c>
      <c r="N91" s="43" t="s">
        <v>35</v>
      </c>
      <c r="O91" s="42">
        <v>72.510000000000005</v>
      </c>
      <c r="P91" s="44"/>
      <c r="Q91" s="44">
        <f t="shared" si="13"/>
        <v>0</v>
      </c>
      <c r="R91" s="38" t="str">
        <f t="shared" si="7"/>
        <v>OK</v>
      </c>
      <c r="S91" s="39" t="str">
        <f t="shared" si="8"/>
        <v>OK</v>
      </c>
      <c r="T91" s="39" t="str">
        <f t="shared" si="9"/>
        <v>OK</v>
      </c>
      <c r="U91" s="39" t="str">
        <f t="shared" si="10"/>
        <v>OK</v>
      </c>
      <c r="V91" s="39" t="str">
        <f t="shared" si="11"/>
        <v>OK</v>
      </c>
      <c r="W91" s="40">
        <f t="shared" si="12"/>
        <v>0</v>
      </c>
    </row>
    <row r="92" spans="1:23" x14ac:dyDescent="0.2">
      <c r="A92" s="34" t="s">
        <v>279</v>
      </c>
      <c r="B92" s="34"/>
      <c r="C92" s="34"/>
      <c r="D92" s="34" t="s">
        <v>280</v>
      </c>
      <c r="E92" s="34"/>
      <c r="F92" s="35"/>
      <c r="G92" s="34"/>
      <c r="H92" s="36"/>
      <c r="I92" s="37">
        <v>0.1255393551348124</v>
      </c>
      <c r="J92" s="34" t="s">
        <v>279</v>
      </c>
      <c r="K92" s="34"/>
      <c r="L92" s="34"/>
      <c r="M92" s="34" t="s">
        <v>280</v>
      </c>
      <c r="N92" s="34"/>
      <c r="O92" s="35"/>
      <c r="P92" s="34"/>
      <c r="Q92" s="34"/>
      <c r="R92" s="38" t="str">
        <f t="shared" si="7"/>
        <v>OK</v>
      </c>
      <c r="S92" s="39" t="str">
        <f t="shared" si="8"/>
        <v>OK</v>
      </c>
      <c r="T92" s="39" t="str">
        <f t="shared" si="9"/>
        <v>OK</v>
      </c>
      <c r="U92" s="39" t="str">
        <f t="shared" si="10"/>
        <v>OK</v>
      </c>
      <c r="V92" s="39" t="str">
        <f t="shared" si="11"/>
        <v>OK</v>
      </c>
      <c r="W92" s="40" t="str">
        <f t="shared" si="12"/>
        <v>-</v>
      </c>
    </row>
    <row r="93" spans="1:23" ht="25.5" x14ac:dyDescent="0.2">
      <c r="A93" s="41" t="s">
        <v>281</v>
      </c>
      <c r="B93" s="42" t="s">
        <v>282</v>
      </c>
      <c r="C93" s="41" t="s">
        <v>17</v>
      </c>
      <c r="D93" s="41" t="s">
        <v>283</v>
      </c>
      <c r="E93" s="43" t="s">
        <v>35</v>
      </c>
      <c r="F93" s="42">
        <v>270.68</v>
      </c>
      <c r="G93" s="44">
        <v>28.65</v>
      </c>
      <c r="H93" s="44">
        <v>7754.98</v>
      </c>
      <c r="I93" s="45">
        <v>4.1254833005511284E-3</v>
      </c>
      <c r="J93" s="41" t="s">
        <v>281</v>
      </c>
      <c r="K93" s="42" t="s">
        <v>282</v>
      </c>
      <c r="L93" s="41" t="s">
        <v>17</v>
      </c>
      <c r="M93" s="41" t="s">
        <v>283</v>
      </c>
      <c r="N93" s="43" t="s">
        <v>35</v>
      </c>
      <c r="O93" s="42">
        <v>270.68</v>
      </c>
      <c r="P93" s="44"/>
      <c r="Q93" s="44">
        <f t="shared" si="13"/>
        <v>0</v>
      </c>
      <c r="R93" s="38" t="str">
        <f t="shared" si="7"/>
        <v>OK</v>
      </c>
      <c r="S93" s="39" t="str">
        <f t="shared" si="8"/>
        <v>OK</v>
      </c>
      <c r="T93" s="39" t="str">
        <f t="shared" si="9"/>
        <v>OK</v>
      </c>
      <c r="U93" s="39" t="str">
        <f t="shared" si="10"/>
        <v>OK</v>
      </c>
      <c r="V93" s="39" t="str">
        <f t="shared" si="11"/>
        <v>OK</v>
      </c>
      <c r="W93" s="40">
        <f t="shared" si="12"/>
        <v>0</v>
      </c>
    </row>
    <row r="94" spans="1:23" ht="25.5" x14ac:dyDescent="0.2">
      <c r="A94" s="41" t="s">
        <v>284</v>
      </c>
      <c r="B94" s="42" t="s">
        <v>285</v>
      </c>
      <c r="C94" s="41" t="s">
        <v>22</v>
      </c>
      <c r="D94" s="41" t="s">
        <v>286</v>
      </c>
      <c r="E94" s="43" t="s">
        <v>36</v>
      </c>
      <c r="F94" s="42">
        <v>55013.14</v>
      </c>
      <c r="G94" s="44">
        <v>3.72</v>
      </c>
      <c r="H94" s="44">
        <v>204648.88</v>
      </c>
      <c r="I94" s="45">
        <v>0.10886882195911424</v>
      </c>
      <c r="J94" s="41" t="s">
        <v>284</v>
      </c>
      <c r="K94" s="42" t="s">
        <v>285</v>
      </c>
      <c r="L94" s="41" t="s">
        <v>22</v>
      </c>
      <c r="M94" s="41" t="s">
        <v>286</v>
      </c>
      <c r="N94" s="43" t="s">
        <v>36</v>
      </c>
      <c r="O94" s="42">
        <v>55013.14</v>
      </c>
      <c r="P94" s="44"/>
      <c r="Q94" s="44">
        <f t="shared" si="13"/>
        <v>0</v>
      </c>
      <c r="R94" s="38" t="str">
        <f t="shared" si="7"/>
        <v>OK</v>
      </c>
      <c r="S94" s="39" t="str">
        <f t="shared" si="8"/>
        <v>OK</v>
      </c>
      <c r="T94" s="39" t="str">
        <f t="shared" si="9"/>
        <v>OK</v>
      </c>
      <c r="U94" s="39" t="str">
        <f t="shared" si="10"/>
        <v>OK</v>
      </c>
      <c r="V94" s="39" t="str">
        <f t="shared" si="11"/>
        <v>OK</v>
      </c>
      <c r="W94" s="40">
        <f t="shared" si="12"/>
        <v>0</v>
      </c>
    </row>
    <row r="95" spans="1:23" ht="25.5" x14ac:dyDescent="0.2">
      <c r="A95" s="41" t="s">
        <v>287</v>
      </c>
      <c r="B95" s="42" t="s">
        <v>288</v>
      </c>
      <c r="C95" s="41" t="s">
        <v>22</v>
      </c>
      <c r="D95" s="41" t="s">
        <v>289</v>
      </c>
      <c r="E95" s="43" t="s">
        <v>290</v>
      </c>
      <c r="F95" s="42">
        <v>10.1</v>
      </c>
      <c r="G95" s="44">
        <v>8.3699999999999992</v>
      </c>
      <c r="H95" s="44">
        <v>84.53</v>
      </c>
      <c r="I95" s="45">
        <v>4.4968149936632575E-5</v>
      </c>
      <c r="J95" s="41" t="s">
        <v>287</v>
      </c>
      <c r="K95" s="42" t="s">
        <v>288</v>
      </c>
      <c r="L95" s="41" t="s">
        <v>22</v>
      </c>
      <c r="M95" s="41" t="s">
        <v>289</v>
      </c>
      <c r="N95" s="43" t="s">
        <v>290</v>
      </c>
      <c r="O95" s="42">
        <v>10.1</v>
      </c>
      <c r="P95" s="44"/>
      <c r="Q95" s="44">
        <f t="shared" si="13"/>
        <v>0</v>
      </c>
      <c r="R95" s="38" t="str">
        <f t="shared" si="7"/>
        <v>OK</v>
      </c>
      <c r="S95" s="39" t="str">
        <f t="shared" si="8"/>
        <v>OK</v>
      </c>
      <c r="T95" s="39" t="str">
        <f t="shared" si="9"/>
        <v>OK</v>
      </c>
      <c r="U95" s="39" t="str">
        <f t="shared" si="10"/>
        <v>OK</v>
      </c>
      <c r="V95" s="39" t="str">
        <f t="shared" si="11"/>
        <v>OK</v>
      </c>
      <c r="W95" s="40">
        <f t="shared" si="12"/>
        <v>0</v>
      </c>
    </row>
    <row r="96" spans="1:23" ht="25.5" x14ac:dyDescent="0.2">
      <c r="A96" s="41" t="s">
        <v>291</v>
      </c>
      <c r="B96" s="42" t="s">
        <v>292</v>
      </c>
      <c r="C96" s="41" t="s">
        <v>22</v>
      </c>
      <c r="D96" s="41" t="s">
        <v>293</v>
      </c>
      <c r="E96" s="43" t="s">
        <v>290</v>
      </c>
      <c r="F96" s="42">
        <v>273.3</v>
      </c>
      <c r="G96" s="44">
        <v>2.79</v>
      </c>
      <c r="H96" s="44">
        <v>762.5</v>
      </c>
      <c r="I96" s="45">
        <v>4.0563367238474312E-4</v>
      </c>
      <c r="J96" s="41" t="s">
        <v>291</v>
      </c>
      <c r="K96" s="42" t="s">
        <v>292</v>
      </c>
      <c r="L96" s="41" t="s">
        <v>22</v>
      </c>
      <c r="M96" s="41" t="s">
        <v>293</v>
      </c>
      <c r="N96" s="43" t="s">
        <v>290</v>
      </c>
      <c r="O96" s="42">
        <v>273.3</v>
      </c>
      <c r="P96" s="44"/>
      <c r="Q96" s="44">
        <f t="shared" si="13"/>
        <v>0</v>
      </c>
      <c r="R96" s="38" t="str">
        <f t="shared" si="7"/>
        <v>OK</v>
      </c>
      <c r="S96" s="39" t="str">
        <f t="shared" si="8"/>
        <v>OK</v>
      </c>
      <c r="T96" s="39" t="str">
        <f t="shared" si="9"/>
        <v>OK</v>
      </c>
      <c r="U96" s="39" t="str">
        <f t="shared" si="10"/>
        <v>OK</v>
      </c>
      <c r="V96" s="39" t="str">
        <f t="shared" si="11"/>
        <v>OK</v>
      </c>
      <c r="W96" s="40">
        <f t="shared" si="12"/>
        <v>0</v>
      </c>
    </row>
    <row r="97" spans="1:23" ht="25.5" x14ac:dyDescent="0.2">
      <c r="A97" s="41" t="s">
        <v>294</v>
      </c>
      <c r="B97" s="42" t="s">
        <v>295</v>
      </c>
      <c r="C97" s="41" t="s">
        <v>17</v>
      </c>
      <c r="D97" s="41" t="s">
        <v>38</v>
      </c>
      <c r="E97" s="43" t="s">
        <v>20</v>
      </c>
      <c r="F97" s="42">
        <v>47</v>
      </c>
      <c r="G97" s="44">
        <v>483.72</v>
      </c>
      <c r="H97" s="44">
        <v>22734.84</v>
      </c>
      <c r="I97" s="45">
        <v>1.2094448052825644E-2</v>
      </c>
      <c r="J97" s="41" t="s">
        <v>294</v>
      </c>
      <c r="K97" s="42" t="s">
        <v>295</v>
      </c>
      <c r="L97" s="41" t="s">
        <v>17</v>
      </c>
      <c r="M97" s="41" t="s">
        <v>38</v>
      </c>
      <c r="N97" s="43" t="s">
        <v>20</v>
      </c>
      <c r="O97" s="42">
        <v>47</v>
      </c>
      <c r="P97" s="44"/>
      <c r="Q97" s="44"/>
      <c r="R97" s="38" t="str">
        <f t="shared" si="7"/>
        <v>OK</v>
      </c>
      <c r="S97" s="39" t="str">
        <f t="shared" si="8"/>
        <v>OK</v>
      </c>
      <c r="T97" s="39" t="str">
        <f t="shared" si="9"/>
        <v>OK</v>
      </c>
      <c r="U97" s="39" t="str">
        <f t="shared" si="10"/>
        <v>OK</v>
      </c>
      <c r="V97" s="39" t="str">
        <f t="shared" si="11"/>
        <v>OK</v>
      </c>
      <c r="W97" s="40">
        <f t="shared" si="12"/>
        <v>0</v>
      </c>
    </row>
    <row r="98" spans="1:23" x14ac:dyDescent="0.2">
      <c r="A98" s="34" t="s">
        <v>91</v>
      </c>
      <c r="B98" s="34"/>
      <c r="C98" s="34"/>
      <c r="D98" s="34" t="s">
        <v>296</v>
      </c>
      <c r="E98" s="34"/>
      <c r="F98" s="35"/>
      <c r="G98" s="34"/>
      <c r="H98" s="36"/>
      <c r="I98" s="37">
        <v>1.3775010966605571E-2</v>
      </c>
      <c r="J98" s="34" t="s">
        <v>91</v>
      </c>
      <c r="K98" s="34"/>
      <c r="L98" s="34"/>
      <c r="M98" s="34" t="s">
        <v>296</v>
      </c>
      <c r="N98" s="34"/>
      <c r="O98" s="35"/>
      <c r="P98" s="34"/>
      <c r="Q98" s="34"/>
      <c r="R98" s="38" t="str">
        <f t="shared" si="7"/>
        <v>OK</v>
      </c>
      <c r="S98" s="39" t="str">
        <f t="shared" si="8"/>
        <v>OK</v>
      </c>
      <c r="T98" s="39" t="str">
        <f t="shared" si="9"/>
        <v>OK</v>
      </c>
      <c r="U98" s="39" t="str">
        <f t="shared" si="10"/>
        <v>OK</v>
      </c>
      <c r="V98" s="39" t="str">
        <f t="shared" si="11"/>
        <v>OK</v>
      </c>
      <c r="W98" s="40" t="str">
        <f t="shared" si="12"/>
        <v>-</v>
      </c>
    </row>
    <row r="99" spans="1:23" x14ac:dyDescent="0.2">
      <c r="A99" s="34" t="s">
        <v>92</v>
      </c>
      <c r="B99" s="34"/>
      <c r="C99" s="34"/>
      <c r="D99" s="34" t="s">
        <v>297</v>
      </c>
      <c r="E99" s="34"/>
      <c r="F99" s="35"/>
      <c r="G99" s="34"/>
      <c r="H99" s="36"/>
      <c r="I99" s="37">
        <v>7.3457092796285909E-3</v>
      </c>
      <c r="J99" s="34" t="s">
        <v>92</v>
      </c>
      <c r="K99" s="34"/>
      <c r="L99" s="34"/>
      <c r="M99" s="34" t="s">
        <v>297</v>
      </c>
      <c r="N99" s="34"/>
      <c r="O99" s="35"/>
      <c r="P99" s="34"/>
      <c r="Q99" s="34"/>
      <c r="R99" s="38" t="str">
        <f t="shared" si="7"/>
        <v>OK</v>
      </c>
      <c r="S99" s="39" t="str">
        <f t="shared" si="8"/>
        <v>OK</v>
      </c>
      <c r="T99" s="39" t="str">
        <f t="shared" si="9"/>
        <v>OK</v>
      </c>
      <c r="U99" s="39" t="str">
        <f t="shared" si="10"/>
        <v>OK</v>
      </c>
      <c r="V99" s="39" t="str">
        <f t="shared" si="11"/>
        <v>OK</v>
      </c>
      <c r="W99" s="40" t="str">
        <f t="shared" si="12"/>
        <v>-</v>
      </c>
    </row>
    <row r="100" spans="1:23" ht="63.75" x14ac:dyDescent="0.2">
      <c r="A100" s="41" t="s">
        <v>93</v>
      </c>
      <c r="B100" s="42" t="s">
        <v>298</v>
      </c>
      <c r="C100" s="41" t="s">
        <v>17</v>
      </c>
      <c r="D100" s="41" t="s">
        <v>299</v>
      </c>
      <c r="E100" s="43" t="s">
        <v>20</v>
      </c>
      <c r="F100" s="42">
        <v>3</v>
      </c>
      <c r="G100" s="44">
        <v>3446.76</v>
      </c>
      <c r="H100" s="44">
        <v>10340.280000000001</v>
      </c>
      <c r="I100" s="45">
        <v>5.5008075408347692E-3</v>
      </c>
      <c r="J100" s="41" t="s">
        <v>93</v>
      </c>
      <c r="K100" s="42" t="s">
        <v>298</v>
      </c>
      <c r="L100" s="41" t="s">
        <v>17</v>
      </c>
      <c r="M100" s="41" t="s">
        <v>299</v>
      </c>
      <c r="N100" s="43" t="s">
        <v>20</v>
      </c>
      <c r="O100" s="42">
        <v>3</v>
      </c>
      <c r="P100" s="44"/>
      <c r="Q100" s="44">
        <f t="shared" si="13"/>
        <v>0</v>
      </c>
      <c r="R100" s="38" t="str">
        <f t="shared" si="7"/>
        <v>OK</v>
      </c>
      <c r="S100" s="39" t="str">
        <f t="shared" si="8"/>
        <v>OK</v>
      </c>
      <c r="T100" s="39" t="str">
        <f t="shared" si="9"/>
        <v>OK</v>
      </c>
      <c r="U100" s="39" t="str">
        <f t="shared" si="10"/>
        <v>OK</v>
      </c>
      <c r="V100" s="39" t="str">
        <f t="shared" si="11"/>
        <v>OK</v>
      </c>
      <c r="W100" s="40">
        <f t="shared" si="12"/>
        <v>0</v>
      </c>
    </row>
    <row r="101" spans="1:23" ht="25.5" x14ac:dyDescent="0.2">
      <c r="A101" s="41" t="s">
        <v>94</v>
      </c>
      <c r="B101" s="42" t="s">
        <v>300</v>
      </c>
      <c r="C101" s="41" t="s">
        <v>22</v>
      </c>
      <c r="D101" s="41" t="s">
        <v>301</v>
      </c>
      <c r="E101" s="43" t="s">
        <v>19</v>
      </c>
      <c r="F101" s="42">
        <v>60</v>
      </c>
      <c r="G101" s="44">
        <v>57.8</v>
      </c>
      <c r="H101" s="44">
        <v>3468</v>
      </c>
      <c r="I101" s="45">
        <v>1.8449017387938218E-3</v>
      </c>
      <c r="J101" s="41" t="s">
        <v>94</v>
      </c>
      <c r="K101" s="42" t="s">
        <v>300</v>
      </c>
      <c r="L101" s="41" t="s">
        <v>22</v>
      </c>
      <c r="M101" s="41" t="s">
        <v>301</v>
      </c>
      <c r="N101" s="43" t="s">
        <v>19</v>
      </c>
      <c r="O101" s="42">
        <v>60</v>
      </c>
      <c r="P101" s="44"/>
      <c r="Q101" s="44">
        <f t="shared" si="13"/>
        <v>0</v>
      </c>
      <c r="R101" s="38" t="str">
        <f t="shared" si="7"/>
        <v>OK</v>
      </c>
      <c r="S101" s="39" t="str">
        <f t="shared" si="8"/>
        <v>OK</v>
      </c>
      <c r="T101" s="39" t="str">
        <f t="shared" si="9"/>
        <v>OK</v>
      </c>
      <c r="U101" s="39" t="str">
        <f t="shared" si="10"/>
        <v>OK</v>
      </c>
      <c r="V101" s="39" t="str">
        <f t="shared" si="11"/>
        <v>OK</v>
      </c>
      <c r="W101" s="40">
        <f t="shared" si="12"/>
        <v>0</v>
      </c>
    </row>
    <row r="102" spans="1:23" x14ac:dyDescent="0.2">
      <c r="A102" s="34" t="s">
        <v>95</v>
      </c>
      <c r="B102" s="34"/>
      <c r="C102" s="34"/>
      <c r="D102" s="34" t="s">
        <v>302</v>
      </c>
      <c r="E102" s="34"/>
      <c r="F102" s="35"/>
      <c r="G102" s="34"/>
      <c r="H102" s="36"/>
      <c r="I102" s="37">
        <v>3.429027574370593E-3</v>
      </c>
      <c r="J102" s="34" t="s">
        <v>95</v>
      </c>
      <c r="K102" s="34"/>
      <c r="L102" s="34"/>
      <c r="M102" s="34" t="s">
        <v>302</v>
      </c>
      <c r="N102" s="34"/>
      <c r="O102" s="35"/>
      <c r="P102" s="34"/>
      <c r="Q102" s="34"/>
      <c r="R102" s="38" t="str">
        <f t="shared" si="7"/>
        <v>OK</v>
      </c>
      <c r="S102" s="39" t="str">
        <f t="shared" si="8"/>
        <v>OK</v>
      </c>
      <c r="T102" s="39" t="str">
        <f t="shared" si="9"/>
        <v>OK</v>
      </c>
      <c r="U102" s="39" t="str">
        <f t="shared" si="10"/>
        <v>OK</v>
      </c>
      <c r="V102" s="39" t="str">
        <f t="shared" si="11"/>
        <v>OK</v>
      </c>
      <c r="W102" s="40" t="str">
        <f t="shared" si="12"/>
        <v>-</v>
      </c>
    </row>
    <row r="103" spans="1:23" ht="38.25" x14ac:dyDescent="0.2">
      <c r="A103" s="41" t="s">
        <v>96</v>
      </c>
      <c r="B103" s="42" t="s">
        <v>101</v>
      </c>
      <c r="C103" s="41" t="s">
        <v>17</v>
      </c>
      <c r="D103" s="41" t="s">
        <v>102</v>
      </c>
      <c r="E103" s="43" t="s">
        <v>18</v>
      </c>
      <c r="F103" s="42">
        <v>10</v>
      </c>
      <c r="G103" s="44">
        <v>644.58000000000004</v>
      </c>
      <c r="H103" s="44">
        <v>6445.8</v>
      </c>
      <c r="I103" s="45">
        <v>3.429027574370593E-3</v>
      </c>
      <c r="J103" s="41" t="s">
        <v>96</v>
      </c>
      <c r="K103" s="42" t="s">
        <v>101</v>
      </c>
      <c r="L103" s="41" t="s">
        <v>17</v>
      </c>
      <c r="M103" s="41" t="s">
        <v>102</v>
      </c>
      <c r="N103" s="43" t="s">
        <v>18</v>
      </c>
      <c r="O103" s="42">
        <v>10</v>
      </c>
      <c r="P103" s="44"/>
      <c r="Q103" s="44">
        <f t="shared" si="13"/>
        <v>0</v>
      </c>
      <c r="R103" s="38" t="str">
        <f t="shared" si="7"/>
        <v>OK</v>
      </c>
      <c r="S103" s="39" t="str">
        <f t="shared" si="8"/>
        <v>OK</v>
      </c>
      <c r="T103" s="39" t="str">
        <f t="shared" si="9"/>
        <v>OK</v>
      </c>
      <c r="U103" s="39" t="str">
        <f t="shared" si="10"/>
        <v>OK</v>
      </c>
      <c r="V103" s="39" t="str">
        <f t="shared" si="11"/>
        <v>OK</v>
      </c>
      <c r="W103" s="40">
        <f t="shared" si="12"/>
        <v>0</v>
      </c>
    </row>
    <row r="104" spans="1:23" x14ac:dyDescent="0.2">
      <c r="A104" s="34" t="s">
        <v>97</v>
      </c>
      <c r="B104" s="34"/>
      <c r="C104" s="34"/>
      <c r="D104" s="34" t="s">
        <v>303</v>
      </c>
      <c r="E104" s="34"/>
      <c r="F104" s="35"/>
      <c r="G104" s="34"/>
      <c r="H104" s="36"/>
      <c r="I104" s="37">
        <v>3.0002741126063863E-3</v>
      </c>
      <c r="J104" s="34" t="s">
        <v>97</v>
      </c>
      <c r="K104" s="34"/>
      <c r="L104" s="34"/>
      <c r="M104" s="34" t="s">
        <v>303</v>
      </c>
      <c r="N104" s="34"/>
      <c r="O104" s="35"/>
      <c r="P104" s="34"/>
      <c r="Q104" s="34"/>
      <c r="R104" s="38" t="str">
        <f t="shared" si="7"/>
        <v>OK</v>
      </c>
      <c r="S104" s="39" t="str">
        <f t="shared" si="8"/>
        <v>OK</v>
      </c>
      <c r="T104" s="39" t="str">
        <f t="shared" si="9"/>
        <v>OK</v>
      </c>
      <c r="U104" s="39" t="str">
        <f t="shared" si="10"/>
        <v>OK</v>
      </c>
      <c r="V104" s="39" t="str">
        <f t="shared" si="11"/>
        <v>OK</v>
      </c>
      <c r="W104" s="40" t="str">
        <f t="shared" si="12"/>
        <v>-</v>
      </c>
    </row>
    <row r="105" spans="1:23" ht="25.5" x14ac:dyDescent="0.2">
      <c r="A105" s="41" t="s">
        <v>98</v>
      </c>
      <c r="B105" s="42" t="s">
        <v>304</v>
      </c>
      <c r="C105" s="41" t="s">
        <v>17</v>
      </c>
      <c r="D105" s="41" t="s">
        <v>305</v>
      </c>
      <c r="E105" s="43" t="s">
        <v>20</v>
      </c>
      <c r="F105" s="42">
        <v>101</v>
      </c>
      <c r="G105" s="44">
        <v>55.84</v>
      </c>
      <c r="H105" s="44">
        <v>5639.84</v>
      </c>
      <c r="I105" s="45">
        <v>3.0002741126063863E-3</v>
      </c>
      <c r="J105" s="41" t="s">
        <v>98</v>
      </c>
      <c r="K105" s="42" t="s">
        <v>304</v>
      </c>
      <c r="L105" s="41" t="s">
        <v>17</v>
      </c>
      <c r="M105" s="41" t="s">
        <v>305</v>
      </c>
      <c r="N105" s="43" t="s">
        <v>20</v>
      </c>
      <c r="O105" s="42">
        <v>101</v>
      </c>
      <c r="P105" s="44"/>
      <c r="Q105" s="44">
        <f t="shared" si="13"/>
        <v>0</v>
      </c>
      <c r="R105" s="38" t="str">
        <f t="shared" si="7"/>
        <v>OK</v>
      </c>
      <c r="S105" s="39" t="str">
        <f t="shared" si="8"/>
        <v>OK</v>
      </c>
      <c r="T105" s="39" t="str">
        <f t="shared" si="9"/>
        <v>OK</v>
      </c>
      <c r="U105" s="39" t="str">
        <f t="shared" si="10"/>
        <v>OK</v>
      </c>
      <c r="V105" s="39" t="str">
        <f t="shared" si="11"/>
        <v>OK</v>
      </c>
      <c r="W105" s="40">
        <f t="shared" si="12"/>
        <v>0</v>
      </c>
    </row>
    <row r="106" spans="1:23" x14ac:dyDescent="0.2">
      <c r="A106" s="34" t="s">
        <v>99</v>
      </c>
      <c r="B106" s="34"/>
      <c r="C106" s="34"/>
      <c r="D106" s="34" t="s">
        <v>103</v>
      </c>
      <c r="E106" s="34"/>
      <c r="F106" s="35"/>
      <c r="G106" s="34"/>
      <c r="H106" s="36"/>
      <c r="I106" s="37">
        <v>4.0653803598219109E-4</v>
      </c>
      <c r="J106" s="34" t="s">
        <v>99</v>
      </c>
      <c r="K106" s="34"/>
      <c r="L106" s="34"/>
      <c r="M106" s="34" t="s">
        <v>103</v>
      </c>
      <c r="N106" s="34"/>
      <c r="O106" s="35"/>
      <c r="P106" s="34"/>
      <c r="Q106" s="34"/>
      <c r="R106" s="38" t="str">
        <f t="shared" si="7"/>
        <v>OK</v>
      </c>
      <c r="S106" s="39" t="str">
        <f t="shared" si="8"/>
        <v>OK</v>
      </c>
      <c r="T106" s="39" t="str">
        <f t="shared" si="9"/>
        <v>OK</v>
      </c>
      <c r="U106" s="39" t="str">
        <f t="shared" si="10"/>
        <v>OK</v>
      </c>
      <c r="V106" s="39" t="str">
        <f t="shared" si="11"/>
        <v>OK</v>
      </c>
      <c r="W106" s="40" t="str">
        <f t="shared" si="12"/>
        <v>-</v>
      </c>
    </row>
    <row r="107" spans="1:23" ht="25.5" x14ac:dyDescent="0.2">
      <c r="A107" s="41" t="s">
        <v>100</v>
      </c>
      <c r="B107" s="42" t="s">
        <v>306</v>
      </c>
      <c r="C107" s="41" t="s">
        <v>17</v>
      </c>
      <c r="D107" s="41" t="s">
        <v>307</v>
      </c>
      <c r="E107" s="43" t="s">
        <v>20</v>
      </c>
      <c r="F107" s="42">
        <v>1</v>
      </c>
      <c r="G107" s="44">
        <v>764.2</v>
      </c>
      <c r="H107" s="44">
        <v>764.2</v>
      </c>
      <c r="I107" s="45">
        <v>4.0653803598219109E-4</v>
      </c>
      <c r="J107" s="41" t="s">
        <v>100</v>
      </c>
      <c r="K107" s="42" t="s">
        <v>306</v>
      </c>
      <c r="L107" s="41" t="s">
        <v>17</v>
      </c>
      <c r="M107" s="41" t="s">
        <v>307</v>
      </c>
      <c r="N107" s="43" t="s">
        <v>20</v>
      </c>
      <c r="O107" s="42">
        <v>1</v>
      </c>
      <c r="P107" s="44"/>
      <c r="Q107" s="44">
        <f t="shared" si="13"/>
        <v>0</v>
      </c>
      <c r="R107" s="38" t="str">
        <f t="shared" si="7"/>
        <v>OK</v>
      </c>
      <c r="S107" s="39" t="str">
        <f t="shared" si="8"/>
        <v>OK</v>
      </c>
      <c r="T107" s="39" t="str">
        <f t="shared" si="9"/>
        <v>OK</v>
      </c>
      <c r="U107" s="39" t="str">
        <f t="shared" si="10"/>
        <v>OK</v>
      </c>
      <c r="V107" s="39" t="str">
        <f t="shared" si="11"/>
        <v>OK</v>
      </c>
      <c r="W107" s="40">
        <f t="shared" si="12"/>
        <v>0</v>
      </c>
    </row>
    <row r="108" spans="1:23" x14ac:dyDescent="0.2">
      <c r="A108" s="46"/>
      <c r="B108" s="46"/>
      <c r="C108" s="46"/>
      <c r="D108" s="46"/>
      <c r="E108" s="46"/>
      <c r="F108" s="46"/>
      <c r="G108" s="46"/>
      <c r="H108" s="47"/>
      <c r="I108" s="46">
        <f t="shared" ref="I108" si="14">H108 / 41634010.42</f>
        <v>0</v>
      </c>
      <c r="J108" s="46"/>
      <c r="K108" s="46"/>
      <c r="L108" s="46"/>
      <c r="M108" s="46"/>
      <c r="N108" s="46"/>
      <c r="O108" s="46"/>
      <c r="P108" s="46"/>
      <c r="Q108" s="47"/>
    </row>
    <row r="109" spans="1:23" x14ac:dyDescent="0.2">
      <c r="A109" s="48"/>
      <c r="B109" s="48"/>
      <c r="C109" s="48"/>
      <c r="D109" s="49"/>
      <c r="E109" s="50"/>
      <c r="F109" s="20" t="s">
        <v>104</v>
      </c>
      <c r="G109" s="51">
        <f>SUM(H10:H108)</f>
        <v>1879774.9100000011</v>
      </c>
      <c r="H109" s="48">
        <f>SUM(H13:H108)</f>
        <v>1874001.1400000011</v>
      </c>
      <c r="I109" s="48">
        <f>SUM(I13:I108)</f>
        <v>2.5408264013907944</v>
      </c>
      <c r="O109" s="52" t="s">
        <v>104</v>
      </c>
      <c r="P109" s="53">
        <f>SUM(Q10:Q107)</f>
        <v>0</v>
      </c>
      <c r="Q109" s="53"/>
    </row>
    <row r="110" spans="1:23" x14ac:dyDescent="0.2">
      <c r="A110" s="48"/>
      <c r="B110" s="48"/>
      <c r="C110" s="48"/>
      <c r="D110" s="49"/>
      <c r="E110" s="50"/>
      <c r="F110" s="20"/>
      <c r="G110" s="51"/>
      <c r="H110" s="48"/>
      <c r="I110" s="48"/>
    </row>
    <row r="111" spans="1:23" x14ac:dyDescent="0.2">
      <c r="A111" s="48"/>
      <c r="B111" s="48"/>
      <c r="C111" s="48"/>
      <c r="D111" s="49"/>
      <c r="E111" s="50"/>
      <c r="F111" s="20"/>
      <c r="G111" s="51"/>
      <c r="H111" s="48"/>
      <c r="I111" s="48"/>
      <c r="J111" s="54" t="s">
        <v>113</v>
      </c>
      <c r="K111" s="55"/>
      <c r="L111" s="55"/>
      <c r="M111" s="55"/>
      <c r="N111" s="56"/>
      <c r="O111" s="57" t="s">
        <v>114</v>
      </c>
      <c r="P111" s="58">
        <f>G109-P109</f>
        <v>1879774.9100000011</v>
      </c>
      <c r="Q111" s="59"/>
    </row>
    <row r="112" spans="1:23" x14ac:dyDescent="0.2">
      <c r="A112" s="60"/>
      <c r="B112" s="60"/>
      <c r="C112" s="60"/>
      <c r="D112" s="60"/>
      <c r="E112" s="60"/>
      <c r="F112" s="60"/>
      <c r="G112" s="60"/>
      <c r="H112" s="60"/>
      <c r="I112" s="60"/>
      <c r="J112" s="54" t="s">
        <v>115</v>
      </c>
      <c r="K112" s="55"/>
      <c r="L112" s="55"/>
      <c r="M112" s="55"/>
      <c r="N112" s="56"/>
      <c r="O112" s="61"/>
      <c r="P112" s="62"/>
      <c r="Q112" s="63"/>
    </row>
    <row r="113" spans="1:17" ht="15" x14ac:dyDescent="0.25">
      <c r="A113" s="64" t="s">
        <v>308</v>
      </c>
      <c r="B113" s="64"/>
      <c r="C113" s="64"/>
      <c r="D113" s="64"/>
      <c r="E113" s="64"/>
      <c r="F113" s="64"/>
      <c r="G113" s="64"/>
      <c r="H113" s="64"/>
      <c r="I113" s="64"/>
      <c r="J113" s="65" t="s">
        <v>116</v>
      </c>
      <c r="K113" s="65"/>
      <c r="L113" s="65"/>
      <c r="M113" s="65"/>
      <c r="N113" s="65"/>
      <c r="O113" s="66"/>
      <c r="P113" s="66"/>
      <c r="Q113" s="66"/>
    </row>
  </sheetData>
  <sheetProtection algorithmName="SHA-512" hashValue="tuud0g4uB9ycTmLDgFcXjHMAEJzhoZ5/Eczm5UraIx0DM5X8d4ypVNjb5ff4bWUkET3EdQbMWjdLadLwl4OFdg==" saltValue="oOcpk5O4lKFLjc+POuDV4Q==" spinCount="100000" sheet="1" formatCells="0" formatColumns="0" formatRows="0" insertColumns="0" insertRows="0" insertHyperlinks="0" deleteColumns="0" deleteRows="0" sort="0" autoFilter="0" pivotTables="0"/>
  <protectedRanges>
    <protectedRange sqref="J1:Q112" name="Intervalo1"/>
  </protectedRanges>
  <mergeCells count="22">
    <mergeCell ref="J113:N113"/>
    <mergeCell ref="P109:Q109"/>
    <mergeCell ref="J111:N111"/>
    <mergeCell ref="O111:O112"/>
    <mergeCell ref="P111:Q112"/>
    <mergeCell ref="J112:N112"/>
    <mergeCell ref="R8:W8"/>
    <mergeCell ref="N1:O1"/>
    <mergeCell ref="J2:Q2"/>
    <mergeCell ref="J3:Q3"/>
    <mergeCell ref="E6:F6"/>
    <mergeCell ref="H6:I6"/>
    <mergeCell ref="E7:F7"/>
    <mergeCell ref="H7:I7"/>
    <mergeCell ref="A111:C111"/>
    <mergeCell ref="G111:I111"/>
    <mergeCell ref="A113:I113"/>
    <mergeCell ref="A8:I8"/>
    <mergeCell ref="A109:C109"/>
    <mergeCell ref="G109:I109"/>
    <mergeCell ref="A110:C110"/>
    <mergeCell ref="G110:I110"/>
  </mergeCells>
  <conditionalFormatting sqref="W10:W107">
    <cfRule type="cellIs" dxfId="0" priority="1" operator="lessThan">
      <formula>0.75</formula>
    </cfRule>
  </conditionalFormatting>
  <pageMargins left="0.5" right="0.5" top="1" bottom="1" header="0.5" footer="0.5"/>
  <pageSetup paperSize="9" scale="88" fitToHeight="0" orientation="landscape" r:id="rId1"/>
  <headerFooter>
    <oddHeader>&amp;L &amp;CSesc-MG
CNPJ: 03.643.856/0001-73 &amp;R</oddHeader>
    <oddFooter>&amp;L &amp;CRua dos Tupinambás Andar - Centro - Belo Horizonte / MG
 / guiomarsantos@sescmg.com.br &amp;R</oddFooter>
  </headerFooter>
  <rowBreaks count="5" manualBreakCount="5">
    <brk id="18" min="9" max="16" man="1"/>
    <brk id="36" min="9" max="16" man="1"/>
    <brk id="57" min="9" max="16" man="1"/>
    <brk id="75" min="9" max="16" man="1"/>
    <brk id="91" min="9" max="16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Orçamento Sintético</vt:lpstr>
      <vt:lpstr>'Orçamento Sintético'!Area_de_impressao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Luiz Gustavo Machado Junior</cp:lastModifiedBy>
  <cp:revision>0</cp:revision>
  <cp:lastPrinted>2024-09-05T20:17:23Z</cp:lastPrinted>
  <dcterms:created xsi:type="dcterms:W3CDTF">2023-08-30T19:06:38Z</dcterms:created>
  <dcterms:modified xsi:type="dcterms:W3CDTF">2024-09-05T20:33:24Z</dcterms:modified>
</cp:coreProperties>
</file>