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EstaPastaDe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4\PE 000166.24 - Fechamento em gradis - Reforço Escolar Sesc Venda Nova\01 - Fase Interna\09 - Edital &amp; Anexos\"/>
    </mc:Choice>
  </mc:AlternateContent>
  <xr:revisionPtr revIDLastSave="0" documentId="8_{1E688746-15A6-4824-B483-C5E20C6DC101}" xr6:coauthVersionLast="47" xr6:coauthVersionMax="47" xr10:uidLastSave="{00000000-0000-0000-0000-000000000000}"/>
  <bookViews>
    <workbookView xWindow="-120" yWindow="-120" windowWidth="29040" windowHeight="15840" tabRatio="889" firstSheet="3" activeTab="3" xr2:uid="{00000000-000D-0000-FFFF-FFFF00000000}"/>
  </bookViews>
  <sheets>
    <sheet name="ABC INS" sheetId="60" state="hidden" r:id="rId1"/>
    <sheet name="SESMT" sheetId="91" state="hidden" r:id="rId2"/>
    <sheet name="TAI" sheetId="92" state="hidden" r:id="rId3"/>
    <sheet name="BDI " sheetId="90" r:id="rId4"/>
    <sheet name="Parâmetro BDI" sheetId="87" state="hidden" r:id="rId5"/>
    <sheet name="Plan1" sheetId="59" state="hidden" r:id="rId6"/>
  </sheets>
  <externalReferences>
    <externalReference r:id="rId7"/>
    <externalReference r:id="rId8"/>
  </externalReferences>
  <definedNames>
    <definedName name="_Order1" hidden="1">255</definedName>
    <definedName name="_xlnm.Print_Area" localSheetId="0">'ABC INS'!$A$1:$C$41</definedName>
    <definedName name="_xlnm.Print_Area" localSheetId="3">'BDI '!$B$1:$F$51</definedName>
    <definedName name="_xlnm.Print_Titles" localSheetId="0">'ABC INS'!$1:$8</definedName>
    <definedName name="UN">'[1]Orçamento Básico'!#REF!</definedName>
  </definedNames>
  <calcPr calcId="191028"/>
  <pivotCaches>
    <pivotCache cacheId="0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90" l="1"/>
  <c r="E36" i="90"/>
  <c r="E35" i="90"/>
  <c r="E34" i="90"/>
  <c r="E33" i="90"/>
  <c r="E32" i="90"/>
  <c r="E24" i="90"/>
  <c r="E20" i="90"/>
  <c r="E19" i="90"/>
  <c r="E18" i="90"/>
  <c r="E16" i="90"/>
  <c r="C12" i="90"/>
  <c r="E40" i="90" s="1"/>
  <c r="E37" i="90" s="1"/>
  <c r="E42" i="90" l="1"/>
  <c r="E25" i="90"/>
  <c r="E21" i="90" s="1"/>
  <c r="E27" i="90" s="1"/>
  <c r="A5" i="60" l="1"/>
  <c r="A4" i="6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Guiomar Maria Ferreira Santos</author>
  </authors>
  <commentList>
    <comment ref="B45" authorId="0" shapeId="0" xr:uid="{486825BE-48D6-4B2B-AAF2-1E09249A9036}">
      <text>
        <r>
          <rPr>
            <b/>
            <sz val="9"/>
            <color indexed="81"/>
            <rFont val="Segoe UI"/>
            <family val="2"/>
          </rPr>
          <t>Guiomar Maria Ferreira Santos:</t>
        </r>
        <r>
          <rPr>
            <sz val="9"/>
            <color indexed="81"/>
            <rFont val="Segoe UI"/>
            <family val="2"/>
          </rPr>
          <t xml:space="preserve">
Considerando que ocorre incidência do ISS em 55,8% apenas da mão de obra, a taxa de ISS a ser considerada no BDI é de 2% aplicado em 55,8% do valor de venda, o que corresponde a 1,12%. Este item irá variar para cada orçamento</t>
        </r>
      </text>
    </comment>
  </commentList>
</comments>
</file>

<file path=xl/sharedStrings.xml><?xml version="1.0" encoding="utf-8"?>
<sst xmlns="http://schemas.openxmlformats.org/spreadsheetml/2006/main" count="212" uniqueCount="120">
  <si>
    <t xml:space="preserve">CURVA ABC DE INSUMOS </t>
  </si>
  <si>
    <t>CLASSE A:</t>
  </si>
  <si>
    <t>80% do Custo</t>
  </si>
  <si>
    <t>CLASSE B:</t>
  </si>
  <si>
    <t>15% do Custo</t>
  </si>
  <si>
    <t>CLASSE C:</t>
  </si>
  <si>
    <t>5% do Custo</t>
  </si>
  <si>
    <t>% do Total Geral</t>
  </si>
  <si>
    <t>% Acumulado</t>
  </si>
  <si>
    <t>Rótulos de Linha</t>
  </si>
  <si>
    <t>Soma de VALOR</t>
  </si>
  <si>
    <t>CPU</t>
  </si>
  <si>
    <t>MO</t>
  </si>
  <si>
    <t>MAT</t>
  </si>
  <si>
    <t>EQUIP</t>
  </si>
  <si>
    <t>Total Geral</t>
  </si>
  <si>
    <t>NR-4 - Medicina e Segurança do Trabalho</t>
  </si>
  <si>
    <t xml:space="preserve">Profissional </t>
  </si>
  <si>
    <t xml:space="preserve">Faixa SESMT </t>
  </si>
  <si>
    <t xml:space="preserve">Até 50 </t>
  </si>
  <si>
    <t xml:space="preserve">51 a 100 </t>
  </si>
  <si>
    <t xml:space="preserve">101 a 250 </t>
  </si>
  <si>
    <t xml:space="preserve">251 a 500 </t>
  </si>
  <si>
    <t xml:space="preserve">501 a 1000 </t>
  </si>
  <si>
    <t xml:space="preserve">1001 a 2000 </t>
  </si>
  <si>
    <t xml:space="preserve">2001 a 3500 </t>
  </si>
  <si>
    <t xml:space="preserve">3501 a 5000 </t>
  </si>
  <si>
    <t xml:space="preserve">  </t>
  </si>
  <si>
    <t xml:space="preserve">Técnico de Segurança do </t>
  </si>
  <si>
    <t xml:space="preserve">Trabalho </t>
  </si>
  <si>
    <t xml:space="preserve">Engenheiro de Segurança do Trabalho </t>
  </si>
  <si>
    <t xml:space="preserve">Auxiliar de Enfermagem do Trabalho </t>
  </si>
  <si>
    <t xml:space="preserve">Enfermeiro do Trabalho </t>
  </si>
  <si>
    <t xml:space="preserve">Médico do Trabalho </t>
  </si>
  <si>
    <t>Anexo I - RESOLÇÃO SESC Nº12462</t>
  </si>
  <si>
    <t>TABELA DE APROPRIAÇÃO DE INVESTIMENTOS - TAI</t>
  </si>
  <si>
    <t xml:space="preserve">Código </t>
  </si>
  <si>
    <t xml:space="preserve">Bens Móveis </t>
  </si>
  <si>
    <t>Tempo de Apropriação</t>
  </si>
  <si>
    <t>Taxa Anual de Apropriação (%)</t>
  </si>
  <si>
    <t xml:space="preserve">Animais (cavalar, bovino, suínos, ovinos, aves, atc.) </t>
  </si>
  <si>
    <t xml:space="preserve">5 anos </t>
  </si>
  <si>
    <t xml:space="preserve">20% a.a. </t>
  </si>
  <si>
    <t xml:space="preserve">Obras de Artes </t>
  </si>
  <si>
    <t xml:space="preserve">10 anos </t>
  </si>
  <si>
    <t xml:space="preserve">10% a.a. </t>
  </si>
  <si>
    <t xml:space="preserve">Equipamentos e Máquinas em Geral </t>
  </si>
  <si>
    <t xml:space="preserve">Equipamentos de Informática </t>
  </si>
  <si>
    <t xml:space="preserve">Veículos em Geral </t>
  </si>
  <si>
    <t xml:space="preserve">Locomotivas e Vagões </t>
  </si>
  <si>
    <t xml:space="preserve">Veículos Aéreos </t>
  </si>
  <si>
    <t xml:space="preserve">Embarcações em Geral </t>
  </si>
  <si>
    <t xml:space="preserve">Mobiliário em Geral </t>
  </si>
  <si>
    <t xml:space="preserve">Mobiliário para Piscina </t>
  </si>
  <si>
    <t xml:space="preserve">Equipamentos de Gravação, Emissão,  Reprodução de Som e Imagem. </t>
  </si>
  <si>
    <t xml:space="preserve">Bens Imóveis </t>
  </si>
  <si>
    <t xml:space="preserve"> Tempo de Apropriação </t>
  </si>
  <si>
    <t xml:space="preserve">Edificações </t>
  </si>
  <si>
    <t xml:space="preserve">25 anos </t>
  </si>
  <si>
    <t xml:space="preserve">4% a.a. </t>
  </si>
  <si>
    <t xml:space="preserve">Benfeitorias em Imóveis de Terceiros </t>
  </si>
  <si>
    <t xml:space="preserve"> </t>
  </si>
  <si>
    <t>PLANILHA DE COMPOSIÇÃO DO BDI</t>
  </si>
  <si>
    <t>OBRA :</t>
  </si>
  <si>
    <t>CONTRATAÇÃO DE EMPRESA ESPECIALZADA PARA FECHAMENTO EM GRADIL NYLOFOR PARA REFORÇO ESCOLAR DO SESC VENDA NOVA</t>
  </si>
  <si>
    <t>LOCAL :</t>
  </si>
  <si>
    <t>SESC VENDA NOVA</t>
  </si>
  <si>
    <t>PRAZO :</t>
  </si>
  <si>
    <t>30 DIAS CORRIDOS</t>
  </si>
  <si>
    <t>% DE MO E EQUIP.</t>
  </si>
  <si>
    <t>% DE MATERIAL</t>
  </si>
  <si>
    <t>ISS NO MUNÍCIPIO:</t>
  </si>
  <si>
    <t>REFERÊNCIA:</t>
  </si>
  <si>
    <t>TIPO DE OBRA:</t>
  </si>
  <si>
    <t>CONSTRUÇÃO DE EDIFÍCIOS</t>
  </si>
  <si>
    <t>QUARTIL ADOTADO:</t>
  </si>
  <si>
    <t>1º Quartil</t>
  </si>
  <si>
    <t>AC</t>
  </si>
  <si>
    <t>ADMINISTRAÇÃO CENTRAL</t>
  </si>
  <si>
    <t>S+G</t>
  </si>
  <si>
    <t>SEGUROS E GARANTIAS</t>
  </si>
  <si>
    <t>R</t>
  </si>
  <si>
    <t>RISCOS</t>
  </si>
  <si>
    <t>DF</t>
  </si>
  <si>
    <t>DESPESAS FINANCEIRAS</t>
  </si>
  <si>
    <t>L</t>
  </si>
  <si>
    <t>LUCRO</t>
  </si>
  <si>
    <t>I</t>
  </si>
  <si>
    <t>IMPOSTOS (A+B+C+D)</t>
  </si>
  <si>
    <t>A</t>
  </si>
  <si>
    <t>PIS</t>
  </si>
  <si>
    <t>B</t>
  </si>
  <si>
    <t>COFINS</t>
  </si>
  <si>
    <t>C</t>
  </si>
  <si>
    <r>
      <t xml:space="preserve">ISS (BASE DE CÁLCULO) 
</t>
    </r>
    <r>
      <rPr>
        <i/>
        <sz val="9"/>
        <rFont val="Calibri"/>
        <family val="2"/>
        <scheme val="minor"/>
      </rPr>
      <t>(ISS MULTIPLICADO PELO PERCENTUAL DE MÃO DE OBRA E EQUIPAMENTO DE EXECUÇÃO)</t>
    </r>
  </si>
  <si>
    <t>D</t>
  </si>
  <si>
    <t>CPRB</t>
  </si>
  <si>
    <t>BDI SERVIÇOS</t>
  </si>
  <si>
    <t>BDI DIFERENCIADO - UTILIZADO PARA MERO FORNECIMENTO DE MATERIAIS E EQUIPAMENTOS</t>
  </si>
  <si>
    <t>IMPOSTOS (A+B+C)</t>
  </si>
  <si>
    <t>BDI DIFERENCIADO</t>
  </si>
  <si>
    <r>
      <rPr>
        <b/>
        <sz val="11"/>
        <color theme="1"/>
        <rFont val="Calibri"/>
        <family val="2"/>
        <scheme val="minor"/>
      </rPr>
      <t>OBSERVAÇÕES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 xml:space="preserve">
     a) Os percentuais de Impostos a serem adotados devem ser indicados pelo Tomador, conforme legislação vigente. Para o ISS, deverão ser definidos pelo Tomador, através de declaração informativa, conforme legislação tributária municipal, a base de cálculo e, sobre esta, a respectiva alíquota do ISS, que será um percentual entre 2% e 5%. ISS: Compatível com a legislação tributária do município onde serão prestados os serviços previstos da obra, observando a forma de definição da base de cálculo do tributo prevista na legislação municipal vigente e, sobre esta, a respectiva alíquota.
     b) PIS e COFINS: Devem atender a legislação vigente.
     c) LEI Nº 12.546, DE 14 DE DEZEMBRO DE 2011. Art. 7o-A.  A alíquota da contribuição sobre a receita bruta prevista no art. 7o  será de 4,5% (quatro inteiros e cinco décimos por cento), exceto para as empresas de call center referidas no inciso I, que contribuirão à alíquota de 3% (três por cento), e para as empresas identificadas nos incisos III, V e VI, todos do caput do art. 7o, que contribuirão à alíquota de 2% (dois por cento).(Redação dada pela Lei nº 13.202, de 2015)  Contribuição Previdenciária: A alíquota incidente deve ser informada (Patronal ou Receita Bruta) e comprovada.
     Utilizado o primeiro quartil por se tratar de uma obra de baixa complexidade.
     Caso haja preenchimento da aliquota de CPRB igual a zero pelo fornecedor, o mesmo deverá justificar.
     Conforme orientação do TCU, a aplicação do ISS deverá ser apenas sobre a mão de obra. Considerando que ocorre incidência do ISS em 38,65% apenas da mão de obra, a taxa de ISS a ser considerada no BDI é de 5% aplicado em 38,65% do valor de venda, o que corresponde a 1,93%.</t>
    </r>
  </si>
  <si>
    <t>PARÂMETRO BDI</t>
  </si>
  <si>
    <t>ACÓRDÃO Nº 2622/2013 – TCU – Plenário</t>
  </si>
  <si>
    <t>TIPOS DE OBRA</t>
  </si>
  <si>
    <t>SEGURO + GARANTIA</t>
  </si>
  <si>
    <t>RISCO</t>
  </si>
  <si>
    <t>DESPESA FINANCEIRA</t>
  </si>
  <si>
    <t>Médio</t>
  </si>
  <si>
    <t>3º Quartil</t>
  </si>
  <si>
    <t>CONSTRUÇÃO DE RODOVIAS E FERROVIAS</t>
  </si>
  <si>
    <t>CONSTRUÇÃO DE REDES DE ABASTECIMENTO DE ÁGUA, COLETA DE ESGOTO E CONSTRUÇÕES CORRELATAS</t>
  </si>
  <si>
    <t>CONSTRUÇÃO E MANUTENÇÃO DE ESTAÇÕES E REDES DE DISTRIBUIÇÃO DE ENERGIA ELÉTRICA</t>
  </si>
  <si>
    <t>OBRAS PORTUÁRIAS, MARÍTIMAS E FLUVIAIS</t>
  </si>
  <si>
    <t>PARCELA DO BDI</t>
  </si>
  <si>
    <t>MERO FORNECIMENTO DE MATERIAIS E
EQUIPAMENTOS</t>
  </si>
  <si>
    <t>Composição</t>
  </si>
  <si>
    <t>Material</t>
  </si>
  <si>
    <t>Mão de obra</t>
  </si>
  <si>
    <t>Equipamentos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</si>
</sst>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(* #,##0_);_(* \(#,##0\);_(* &quot;-&quot;_);_(@_)"/>
    <numFmt numFmtId="167" formatCode="_ * #,##0.00_ ;_ * \-#,##0.00_ ;_ * &quot;-&quot;??_ ;_ @_ "/>
    <numFmt numFmtId="168" formatCode="_(&quot;R$ &quot;* #,##0.00_);_(&quot;R$ &quot;* \(#,##0.00\);_(&quot;R$ &quot;* &quot;-&quot;??_);_(@_)"/>
    <numFmt numFmtId="169" formatCode="0.0000%"/>
    <numFmt numFmtId="170" formatCode="&quot; &quot;#,##0.00&quot; &quot;;&quot;-&quot;#,##0.00&quot; &quot;;&quot; -&quot;#&quot; &quot;;&quot; &quot;@&quot; &quot;"/>
    <numFmt numFmtId="171" formatCode="&quot; R$ &quot;#,##0.00&quot; &quot;;&quot;-R$ &quot;#,##0.00&quot; &quot;;&quot; R$ -&quot;#&quot; &quot;;&quot; &quot;@&quot; &quot;"/>
    <numFmt numFmtId="172" formatCode="[$-416]General"/>
    <numFmt numFmtId="173" formatCode="[$-416]0%"/>
    <numFmt numFmtId="174" formatCode="[$R$-416]&quot; &quot;#,##0.00;[Red]&quot;-&quot;[$R$-416]&quot; &quot;#,##0.00"/>
    <numFmt numFmtId="175" formatCode="&quot; &quot;#,##0.00&quot; &quot;;&quot; (&quot;#,##0.00&quot;)&quot;;&quot; -&quot;#&quot; &quot;;&quot; &quot;@&quot; &quot;"/>
  </numFmts>
  <fonts count="7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Courier"/>
      <family val="3"/>
    </font>
    <font>
      <b/>
      <sz val="10"/>
      <name val="Times New Roman"/>
      <family val="1"/>
    </font>
    <font>
      <sz val="10"/>
      <name val="MS Sans Serif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theme="3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sz val="11"/>
      <name val="Arial"/>
      <family val="1"/>
    </font>
    <font>
      <u/>
      <sz val="11"/>
      <color theme="10"/>
      <name val="Arial"/>
      <family val="1"/>
    </font>
    <font>
      <b/>
      <sz val="10"/>
      <color rgb="FF000000"/>
      <name val="Times New Roman"/>
      <family val="1"/>
    </font>
    <font>
      <sz val="12"/>
      <color rgb="FF000000"/>
      <name val="Times New Roman"/>
      <family val="1"/>
    </font>
    <font>
      <b/>
      <sz val="9"/>
      <color rgb="FF000000"/>
      <name val="Times New Roman"/>
      <family val="1"/>
    </font>
    <font>
      <sz val="10"/>
      <color rgb="FF000000"/>
      <name val="Times New Roman"/>
      <family val="1"/>
    </font>
    <font>
      <b/>
      <sz val="11.5"/>
      <color rgb="FF000000"/>
      <name val="Arial"/>
      <family val="2"/>
    </font>
    <font>
      <sz val="11.5"/>
      <color rgb="FF000000"/>
      <name val="Arial"/>
      <family val="2"/>
    </font>
    <font>
      <sz val="9.5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sz val="10"/>
      <color rgb="FF000000"/>
      <name val="Arial"/>
      <family val="2"/>
    </font>
    <font>
      <b/>
      <i/>
      <u/>
      <sz val="11"/>
      <color rgb="FF000000"/>
      <name val="Arial"/>
      <family val="2"/>
    </font>
  </fonts>
  <fills count="6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34998626667073579"/>
      </right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</borders>
  <cellStyleXfs count="183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6" fillId="20" borderId="0" applyNumberFormat="0" applyBorder="0" applyAlignment="0" applyProtection="0"/>
    <xf numFmtId="0" fontId="17" fillId="21" borderId="5" applyNumberFormat="0" applyAlignment="0" applyProtection="0"/>
    <xf numFmtId="0" fontId="18" fillId="22" borderId="6" applyNumberFormat="0" applyAlignment="0" applyProtection="0"/>
    <xf numFmtId="0" fontId="19" fillId="0" borderId="7" applyNumberFormat="0" applyFill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20" fillId="29" borderId="5" applyNumberFormat="0" applyAlignment="0" applyProtection="0"/>
    <xf numFmtId="0" fontId="21" fillId="30" borderId="0" applyNumberFormat="0" applyBorder="0" applyAlignment="0" applyProtection="0"/>
    <xf numFmtId="0" fontId="9" fillId="0" borderId="0"/>
    <xf numFmtId="0" fontId="3" fillId="0" borderId="0">
      <alignment horizontal="centerContinuous" vertical="justify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2" fillId="31" borderId="0" applyNumberFormat="0" applyBorder="0" applyAlignment="0" applyProtection="0"/>
    <xf numFmtId="0" fontId="10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6" fillId="0" borderId="0"/>
    <xf numFmtId="0" fontId="3" fillId="0" borderId="0"/>
    <xf numFmtId="0" fontId="14" fillId="32" borderId="8" applyNumberFormat="0" applyFont="0" applyAlignment="0" applyProtection="0"/>
    <xf numFmtId="0" fontId="2" fillId="32" borderId="8" applyNumberFormat="0" applyFont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3" fillId="21" borderId="9" applyNumberFormat="0" applyAlignment="0" applyProtection="0"/>
    <xf numFmtId="38" fontId="11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ill="0" applyBorder="0" applyAlignment="0" applyProtection="0"/>
    <xf numFmtId="166" fontId="8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0" applyNumberFormat="0" applyFill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13" applyNumberFormat="0" applyFill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6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8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4" fillId="0" borderId="0"/>
    <xf numFmtId="0" fontId="3" fillId="0" borderId="0" applyNumberFormat="0" applyFont="0" applyAlignment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8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6" fillId="0" borderId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44" fontId="1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0" fontId="14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/>
    <xf numFmtId="9" fontId="3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167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39" fillId="45" borderId="0" applyNumberFormat="0" applyBorder="0" applyAlignment="0" applyProtection="0"/>
    <xf numFmtId="0" fontId="39" fillId="42" borderId="0" applyNumberFormat="0" applyBorder="0" applyAlignment="0" applyProtection="0"/>
    <xf numFmtId="0" fontId="39" fillId="43" borderId="0" applyNumberFormat="0" applyBorder="0" applyAlignment="0" applyProtection="0"/>
    <xf numFmtId="0" fontId="39" fillId="46" borderId="0" applyNumberFormat="0" applyBorder="0" applyAlignment="0" applyProtection="0"/>
    <xf numFmtId="0" fontId="39" fillId="47" borderId="0" applyNumberFormat="0" applyBorder="0" applyAlignment="0" applyProtection="0"/>
    <xf numFmtId="0" fontId="39" fillId="48" borderId="0" applyNumberFormat="0" applyBorder="0" applyAlignment="0" applyProtection="0"/>
    <xf numFmtId="0" fontId="40" fillId="37" borderId="0" applyNumberFormat="0" applyBorder="0" applyAlignment="0" applyProtection="0"/>
    <xf numFmtId="0" fontId="41" fillId="49" borderId="15" applyNumberFormat="0" applyAlignment="0" applyProtection="0"/>
    <xf numFmtId="0" fontId="42" fillId="50" borderId="16" applyNumberFormat="0" applyAlignment="0" applyProtection="0"/>
    <xf numFmtId="0" fontId="43" fillId="0" borderId="17" applyNumberFormat="0" applyFill="0" applyAlignment="0" applyProtection="0"/>
    <xf numFmtId="0" fontId="39" fillId="51" borderId="0" applyNumberFormat="0" applyBorder="0" applyAlignment="0" applyProtection="0"/>
    <xf numFmtId="0" fontId="39" fillId="52" borderId="0" applyNumberFormat="0" applyBorder="0" applyAlignment="0" applyProtection="0"/>
    <xf numFmtId="0" fontId="39" fillId="53" borderId="0" applyNumberFormat="0" applyBorder="0" applyAlignment="0" applyProtection="0"/>
    <xf numFmtId="0" fontId="39" fillId="46" borderId="0" applyNumberFormat="0" applyBorder="0" applyAlignment="0" applyProtection="0"/>
    <xf numFmtId="0" fontId="39" fillId="47" borderId="0" applyNumberFormat="0" applyBorder="0" applyAlignment="0" applyProtection="0"/>
    <xf numFmtId="0" fontId="39" fillId="54" borderId="0" applyNumberFormat="0" applyBorder="0" applyAlignment="0" applyProtection="0"/>
    <xf numFmtId="0" fontId="44" fillId="40" borderId="15" applyNumberFormat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46" fillId="36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7" fillId="55" borderId="0" applyNumberFormat="0" applyBorder="0" applyAlignment="0" applyProtection="0"/>
    <xf numFmtId="0" fontId="48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ont="0" applyAlignment="0"/>
    <xf numFmtId="0" fontId="1" fillId="56" borderId="18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ill="0" applyBorder="0" applyAlignment="0" applyProtection="0"/>
    <xf numFmtId="0" fontId="49" fillId="49" borderId="19" applyNumberForma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20" applyNumberFormat="0" applyFill="0" applyAlignment="0" applyProtection="0"/>
    <xf numFmtId="0" fontId="53" fillId="0" borderId="21" applyNumberFormat="0" applyFill="0" applyAlignment="0" applyProtection="0"/>
    <xf numFmtId="0" fontId="54" fillId="0" borderId="22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23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9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61" fillId="0" borderId="0"/>
    <xf numFmtId="0" fontId="62" fillId="0" borderId="0" applyNumberFormat="0" applyFill="0" applyBorder="0" applyAlignment="0" applyProtection="0"/>
    <xf numFmtId="44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61" fillId="0" borderId="0" applyFon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/>
    <xf numFmtId="170" fontId="72" fillId="0" borderId="0" applyBorder="0" applyProtection="0"/>
    <xf numFmtId="172" fontId="72" fillId="0" borderId="0" applyBorder="0" applyProtection="0"/>
    <xf numFmtId="0" fontId="73" fillId="0" borderId="0" applyNumberFormat="0" applyBorder="0" applyProtection="0">
      <alignment horizontal="center"/>
    </xf>
    <xf numFmtId="0" fontId="73" fillId="0" borderId="0" applyNumberFormat="0" applyBorder="0" applyProtection="0">
      <alignment horizontal="center" textRotation="90"/>
    </xf>
    <xf numFmtId="171" fontId="72" fillId="0" borderId="0" applyBorder="0" applyProtection="0"/>
    <xf numFmtId="172" fontId="74" fillId="0" borderId="0" applyBorder="0" applyProtection="0"/>
    <xf numFmtId="172" fontId="72" fillId="0" borderId="0" applyBorder="0" applyProtection="0"/>
    <xf numFmtId="172" fontId="74" fillId="0" borderId="0" applyBorder="0" applyProtection="0"/>
    <xf numFmtId="172" fontId="74" fillId="0" borderId="0" applyBorder="0" applyProtection="0"/>
    <xf numFmtId="173" fontId="72" fillId="0" borderId="0" applyBorder="0" applyProtection="0"/>
    <xf numFmtId="0" fontId="75" fillId="0" borderId="0" applyNumberFormat="0" applyBorder="0" applyProtection="0"/>
    <xf numFmtId="174" fontId="75" fillId="0" borderId="0" applyBorder="0" applyProtection="0"/>
    <xf numFmtId="170" fontId="72" fillId="0" borderId="0" applyBorder="0" applyProtection="0"/>
    <xf numFmtId="175" fontId="72" fillId="0" borderId="0" applyBorder="0" applyProtection="0"/>
  </cellStyleXfs>
  <cellXfs count="144">
    <xf numFmtId="0" fontId="0" fillId="0" borderId="0" xfId="0"/>
    <xf numFmtId="43" fontId="0" fillId="0" borderId="0" xfId="75" applyFont="1"/>
    <xf numFmtId="0" fontId="0" fillId="0" borderId="0" xfId="0" applyAlignment="1">
      <alignment vertical="center"/>
    </xf>
    <xf numFmtId="0" fontId="0" fillId="0" borderId="0" xfId="0" pivotButton="1" applyAlignment="1">
      <alignment vertical="center"/>
    </xf>
    <xf numFmtId="0" fontId="0" fillId="0" borderId="0" xfId="0" applyAlignment="1">
      <alignment horizontal="left" vertical="center"/>
    </xf>
    <xf numFmtId="44" fontId="0" fillId="0" borderId="0" xfId="0" applyNumberFormat="1"/>
    <xf numFmtId="0" fontId="0" fillId="0" borderId="0" xfId="0" applyAlignment="1">
      <alignment vertical="center" wrapText="1"/>
    </xf>
    <xf numFmtId="44" fontId="0" fillId="0" borderId="0" xfId="33" applyFont="1" applyAlignment="1">
      <alignment horizontal="center" vertical="center"/>
    </xf>
    <xf numFmtId="0" fontId="31" fillId="0" borderId="0" xfId="0" applyFont="1" applyAlignment="1">
      <alignment horizontal="center"/>
    </xf>
    <xf numFmtId="44" fontId="0" fillId="0" borderId="0" xfId="33" applyFont="1"/>
    <xf numFmtId="10" fontId="0" fillId="0" borderId="0" xfId="0" applyNumberForma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3" fillId="0" borderId="14" xfId="0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1" fillId="0" borderId="0" xfId="0" applyFont="1" applyAlignment="1">
      <alignment horizontal="center" wrapText="1"/>
    </xf>
    <xf numFmtId="10" fontId="33" fillId="0" borderId="14" xfId="0" applyNumberFormat="1" applyFont="1" applyBorder="1" applyAlignment="1">
      <alignment horizontal="center" vertical="center"/>
    </xf>
    <xf numFmtId="0" fontId="33" fillId="0" borderId="0" xfId="0" applyFont="1"/>
    <xf numFmtId="0" fontId="33" fillId="0" borderId="0" xfId="0" applyFont="1" applyAlignment="1">
      <alignment vertical="center"/>
    </xf>
    <xf numFmtId="0" fontId="33" fillId="0" borderId="0" xfId="0" applyFont="1" applyAlignment="1">
      <alignment wrapText="1"/>
    </xf>
    <xf numFmtId="0" fontId="34" fillId="33" borderId="28" xfId="0" applyFont="1" applyFill="1" applyBorder="1"/>
    <xf numFmtId="0" fontId="34" fillId="33" borderId="29" xfId="0" applyFont="1" applyFill="1" applyBorder="1"/>
    <xf numFmtId="0" fontId="34" fillId="33" borderId="4" xfId="0" applyFont="1" applyFill="1" applyBorder="1"/>
    <xf numFmtId="0" fontId="34" fillId="33" borderId="28" xfId="0" applyFont="1" applyFill="1" applyBorder="1" applyAlignment="1">
      <alignment horizontal="center"/>
    </xf>
    <xf numFmtId="0" fontId="34" fillId="33" borderId="29" xfId="0" applyFont="1" applyFill="1" applyBorder="1" applyAlignment="1">
      <alignment horizontal="center"/>
    </xf>
    <xf numFmtId="0" fontId="34" fillId="33" borderId="3" xfId="0" applyFont="1" applyFill="1" applyBorder="1" applyAlignment="1">
      <alignment horizontal="center"/>
    </xf>
    <xf numFmtId="0" fontId="34" fillId="33" borderId="4" xfId="0" applyFont="1" applyFill="1" applyBorder="1" applyAlignment="1">
      <alignment horizontal="center"/>
    </xf>
    <xf numFmtId="0" fontId="33" fillId="34" borderId="27" xfId="0" applyFont="1" applyFill="1" applyBorder="1" applyAlignment="1">
      <alignment vertical="center" wrapText="1"/>
    </xf>
    <xf numFmtId="0" fontId="58" fillId="0" borderId="0" xfId="0" applyFont="1"/>
    <xf numFmtId="10" fontId="33" fillId="0" borderId="28" xfId="59" applyNumberFormat="1" applyFont="1" applyBorder="1" applyAlignment="1">
      <alignment horizontal="center" vertical="center"/>
    </xf>
    <xf numFmtId="10" fontId="33" fillId="0" borderId="29" xfId="59" applyNumberFormat="1" applyFont="1" applyBorder="1" applyAlignment="1">
      <alignment horizontal="center" vertical="center"/>
    </xf>
    <xf numFmtId="10" fontId="33" fillId="0" borderId="30" xfId="59" applyNumberFormat="1" applyFont="1" applyBorder="1" applyAlignment="1">
      <alignment horizontal="center" vertical="center"/>
    </xf>
    <xf numFmtId="10" fontId="33" fillId="0" borderId="31" xfId="59" applyNumberFormat="1" applyFont="1" applyBorder="1" applyAlignment="1">
      <alignment horizontal="center" vertical="center"/>
    </xf>
    <xf numFmtId="10" fontId="33" fillId="0" borderId="32" xfId="59" applyNumberFormat="1" applyFont="1" applyBorder="1" applyAlignment="1">
      <alignment horizontal="center" vertical="center"/>
    </xf>
    <xf numFmtId="10" fontId="33" fillId="0" borderId="33" xfId="59" applyNumberFormat="1" applyFont="1" applyBorder="1" applyAlignment="1">
      <alignment horizontal="center" vertical="center"/>
    </xf>
    <xf numFmtId="10" fontId="33" fillId="0" borderId="4" xfId="59" applyNumberFormat="1" applyFont="1" applyBorder="1" applyAlignment="1">
      <alignment horizontal="center" vertical="center"/>
    </xf>
    <xf numFmtId="10" fontId="33" fillId="0" borderId="3" xfId="59" applyNumberFormat="1" applyFont="1" applyBorder="1" applyAlignment="1">
      <alignment horizontal="center" vertical="center"/>
    </xf>
    <xf numFmtId="16" fontId="33" fillId="0" borderId="0" xfId="0" applyNumberFormat="1" applyFont="1"/>
    <xf numFmtId="43" fontId="33" fillId="0" borderId="0" xfId="75" applyFont="1"/>
    <xf numFmtId="0" fontId="31" fillId="0" borderId="0" xfId="0" applyFont="1" applyAlignment="1">
      <alignment wrapText="1"/>
    </xf>
    <xf numFmtId="0" fontId="58" fillId="0" borderId="0" xfId="0" applyFont="1" applyAlignment="1">
      <alignment wrapText="1"/>
    </xf>
    <xf numFmtId="10" fontId="33" fillId="0" borderId="14" xfId="0" applyNumberFormat="1" applyFont="1" applyBorder="1" applyAlignment="1">
      <alignment horizontal="center" vertical="center" wrapText="1"/>
    </xf>
    <xf numFmtId="0" fontId="35" fillId="33" borderId="30" xfId="0" applyFont="1" applyFill="1" applyBorder="1" applyAlignment="1">
      <alignment horizontal="center"/>
    </xf>
    <xf numFmtId="0" fontId="35" fillId="33" borderId="31" xfId="0" applyFont="1" applyFill="1" applyBorder="1" applyAlignment="1">
      <alignment horizontal="center"/>
    </xf>
    <xf numFmtId="0" fontId="35" fillId="33" borderId="32" xfId="0" applyFont="1" applyFill="1" applyBorder="1" applyAlignment="1">
      <alignment horizontal="center"/>
    </xf>
    <xf numFmtId="10" fontId="32" fillId="0" borderId="1" xfId="59" applyNumberFormat="1" applyFont="1" applyBorder="1" applyAlignment="1">
      <alignment horizontal="center" vertical="center"/>
    </xf>
    <xf numFmtId="0" fontId="32" fillId="0" borderId="34" xfId="0" applyFont="1" applyBorder="1" applyAlignment="1">
      <alignment vertical="center" wrapText="1"/>
    </xf>
    <xf numFmtId="10" fontId="32" fillId="0" borderId="35" xfId="59" applyNumberFormat="1" applyFont="1" applyBorder="1" applyAlignment="1">
      <alignment horizontal="center" vertical="center"/>
    </xf>
    <xf numFmtId="0" fontId="32" fillId="0" borderId="36" xfId="0" applyFont="1" applyBorder="1" applyAlignment="1">
      <alignment vertical="center" wrapText="1"/>
    </xf>
    <xf numFmtId="10" fontId="32" fillId="0" borderId="37" xfId="59" applyNumberFormat="1" applyFont="1" applyBorder="1" applyAlignment="1">
      <alignment horizontal="center" vertical="center"/>
    </xf>
    <xf numFmtId="10" fontId="32" fillId="0" borderId="38" xfId="59" applyNumberFormat="1" applyFont="1" applyBorder="1" applyAlignment="1">
      <alignment horizontal="center" vertical="center"/>
    </xf>
    <xf numFmtId="0" fontId="33" fillId="0" borderId="26" xfId="0" applyFont="1" applyBorder="1" applyAlignment="1">
      <alignment vertical="center" wrapText="1"/>
    </xf>
    <xf numFmtId="14" fontId="0" fillId="0" borderId="0" xfId="0" applyNumberFormat="1"/>
    <xf numFmtId="43" fontId="0" fillId="0" borderId="0" xfId="140" applyFont="1"/>
    <xf numFmtId="10" fontId="57" fillId="0" borderId="0" xfId="59" applyNumberFormat="1" applyFont="1" applyFill="1" applyBorder="1" applyAlignment="1">
      <alignment horizontal="left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/>
    <xf numFmtId="10" fontId="29" fillId="0" borderId="1" xfId="59" applyNumberFormat="1" applyFont="1" applyBorder="1" applyAlignment="1">
      <alignment horizontal="center"/>
    </xf>
    <xf numFmtId="0" fontId="59" fillId="0" borderId="1" xfId="0" applyFont="1" applyBorder="1" applyAlignment="1">
      <alignment horizontal="center" vertical="center"/>
    </xf>
    <xf numFmtId="0" fontId="59" fillId="0" borderId="1" xfId="0" applyFont="1" applyBorder="1" applyAlignment="1">
      <alignment vertical="center"/>
    </xf>
    <xf numFmtId="10" fontId="59" fillId="0" borderId="1" xfId="59" applyNumberFormat="1" applyFont="1" applyBorder="1" applyAlignment="1">
      <alignment horizontal="center"/>
    </xf>
    <xf numFmtId="43" fontId="30" fillId="0" borderId="0" xfId="0" applyNumberFormat="1" applyFont="1"/>
    <xf numFmtId="43" fontId="0" fillId="0" borderId="0" xfId="0" applyNumberFormat="1"/>
    <xf numFmtId="0" fontId="59" fillId="0" borderId="1" xfId="0" applyFont="1" applyBorder="1" applyAlignment="1">
      <alignment vertical="center" wrapText="1"/>
    </xf>
    <xf numFmtId="169" fontId="0" fillId="0" borderId="0" xfId="59" applyNumberFormat="1" applyFont="1"/>
    <xf numFmtId="10" fontId="31" fillId="57" borderId="0" xfId="59" applyNumberFormat="1" applyFont="1" applyFill="1" applyBorder="1" applyAlignment="1">
      <alignment horizontal="center"/>
    </xf>
    <xf numFmtId="10" fontId="0" fillId="0" borderId="0" xfId="59" applyNumberFormat="1" applyFont="1"/>
    <xf numFmtId="0" fontId="30" fillId="0" borderId="0" xfId="0" applyFont="1"/>
    <xf numFmtId="0" fontId="64" fillId="58" borderId="41" xfId="0" applyFont="1" applyFill="1" applyBorder="1" applyAlignment="1">
      <alignment horizontal="left" vertical="center" wrapText="1"/>
    </xf>
    <xf numFmtId="0" fontId="64" fillId="58" borderId="42" xfId="0" applyFont="1" applyFill="1" applyBorder="1" applyAlignment="1">
      <alignment horizontal="left" vertical="center" wrapText="1"/>
    </xf>
    <xf numFmtId="0" fontId="63" fillId="58" borderId="44" xfId="0" applyFont="1" applyFill="1" applyBorder="1" applyAlignment="1">
      <alignment horizontal="justify" vertical="center" wrapText="1"/>
    </xf>
    <xf numFmtId="0" fontId="63" fillId="58" borderId="44" xfId="0" applyFont="1" applyFill="1" applyBorder="1" applyAlignment="1">
      <alignment horizontal="left" vertical="center" wrapText="1"/>
    </xf>
    <xf numFmtId="0" fontId="63" fillId="58" borderId="44" xfId="0" applyFont="1" applyFill="1" applyBorder="1" applyAlignment="1">
      <alignment horizontal="center" vertical="center" wrapText="1"/>
    </xf>
    <xf numFmtId="0" fontId="65" fillId="59" borderId="43" xfId="0" applyFont="1" applyFill="1" applyBorder="1" applyAlignment="1">
      <alignment horizontal="center" vertical="center" wrapText="1"/>
    </xf>
    <xf numFmtId="0" fontId="66" fillId="59" borderId="44" xfId="0" applyFont="1" applyFill="1" applyBorder="1" applyAlignment="1">
      <alignment horizontal="center" vertical="center" wrapText="1"/>
    </xf>
    <xf numFmtId="0" fontId="66" fillId="0" borderId="45" xfId="0" applyFont="1" applyBorder="1" applyAlignment="1">
      <alignment horizontal="left" vertical="center" wrapText="1"/>
    </xf>
    <xf numFmtId="0" fontId="66" fillId="0" borderId="43" xfId="0" applyFont="1" applyBorder="1" applyAlignment="1">
      <alignment horizontal="left" vertical="center" wrapText="1"/>
    </xf>
    <xf numFmtId="0" fontId="66" fillId="0" borderId="44" xfId="0" applyFont="1" applyBorder="1" applyAlignment="1">
      <alignment horizontal="center" vertical="center" wrapText="1"/>
    </xf>
    <xf numFmtId="0" fontId="66" fillId="0" borderId="43" xfId="0" applyFont="1" applyBorder="1" applyAlignment="1">
      <alignment horizontal="justify" vertical="center" wrapText="1"/>
    </xf>
    <xf numFmtId="0" fontId="67" fillId="0" borderId="46" xfId="0" applyFont="1" applyBorder="1" applyAlignment="1">
      <alignment horizontal="justify" vertical="center" wrapText="1"/>
    </xf>
    <xf numFmtId="0" fontId="67" fillId="0" borderId="46" xfId="0" applyFont="1" applyBorder="1" applyAlignment="1">
      <alignment horizontal="center" vertical="center" wrapText="1"/>
    </xf>
    <xf numFmtId="0" fontId="67" fillId="0" borderId="46" xfId="0" applyFont="1" applyBorder="1" applyAlignment="1">
      <alignment horizontal="left" vertical="center" wrapText="1" indent="1"/>
    </xf>
    <xf numFmtId="0" fontId="68" fillId="0" borderId="46" xfId="0" applyFont="1" applyBorder="1" applyAlignment="1">
      <alignment horizontal="left" vertical="center" wrapText="1" indent="1"/>
    </xf>
    <xf numFmtId="0" fontId="68" fillId="0" borderId="46" xfId="0" applyFont="1" applyBorder="1" applyAlignment="1">
      <alignment vertical="center" wrapText="1"/>
    </xf>
    <xf numFmtId="0" fontId="68" fillId="0" borderId="46" xfId="0" applyFont="1" applyBorder="1" applyAlignment="1">
      <alignment horizontal="center" vertical="center" wrapText="1"/>
    </xf>
    <xf numFmtId="0" fontId="69" fillId="0" borderId="0" xfId="0" applyFont="1" applyAlignment="1">
      <alignment vertic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37" fillId="0" borderId="50" xfId="0" applyFont="1" applyBorder="1" applyAlignment="1" applyProtection="1">
      <alignment vertical="center"/>
      <protection locked="0"/>
    </xf>
    <xf numFmtId="0" fontId="0" fillId="0" borderId="51" xfId="0" applyBorder="1"/>
    <xf numFmtId="0" fontId="33" fillId="0" borderId="50" xfId="0" applyFont="1" applyBorder="1"/>
    <xf numFmtId="0" fontId="34" fillId="0" borderId="50" xfId="0" applyFont="1" applyBorder="1"/>
    <xf numFmtId="0" fontId="57" fillId="0" borderId="0" xfId="0" applyFont="1" applyAlignment="1">
      <alignment horizontal="left"/>
    </xf>
    <xf numFmtId="0" fontId="34" fillId="0" borderId="50" xfId="0" applyFont="1" applyBorder="1" applyAlignment="1">
      <alignment vertical="top"/>
    </xf>
    <xf numFmtId="0" fontId="57" fillId="0" borderId="0" xfId="0" applyFont="1" applyAlignment="1" applyProtection="1">
      <alignment horizontal="left"/>
      <protection locked="0"/>
    </xf>
    <xf numFmtId="0" fontId="0" fillId="0" borderId="50" xfId="0" applyBorder="1"/>
    <xf numFmtId="0" fontId="31" fillId="57" borderId="0" xfId="0" applyFont="1" applyFill="1" applyAlignment="1">
      <alignment vertical="center"/>
    </xf>
    <xf numFmtId="0" fontId="0" fillId="57" borderId="0" xfId="0" applyFill="1"/>
    <xf numFmtId="0" fontId="30" fillId="0" borderId="50" xfId="0" applyFont="1" applyBorder="1"/>
    <xf numFmtId="0" fontId="35" fillId="0" borderId="0" xfId="0" applyFont="1" applyAlignment="1">
      <alignment horizontal="left" vertical="center" wrapText="1"/>
    </xf>
    <xf numFmtId="0" fontId="35" fillId="0" borderId="51" xfId="0" applyFont="1" applyBorder="1" applyAlignment="1">
      <alignment horizontal="left" vertical="center" wrapText="1"/>
    </xf>
    <xf numFmtId="0" fontId="35" fillId="0" borderId="50" xfId="0" applyFont="1" applyBorder="1" applyAlignment="1" applyProtection="1">
      <alignment horizontal="right" vertical="center" wrapText="1"/>
      <protection locked="0"/>
    </xf>
    <xf numFmtId="0" fontId="32" fillId="0" borderId="50" xfId="0" applyFont="1" applyBorder="1" applyAlignment="1" applyProtection="1">
      <alignment horizontal="right" vertical="center" wrapText="1"/>
      <protection locked="0"/>
    </xf>
    <xf numFmtId="0" fontId="32" fillId="0" borderId="52" xfId="0" applyFont="1" applyBorder="1" applyAlignment="1" applyProtection="1">
      <alignment horizontal="right" vertical="center" wrapText="1"/>
      <protection locked="0"/>
    </xf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0" fillId="0" borderId="59" xfId="0" applyBorder="1"/>
    <xf numFmtId="0" fontId="32" fillId="60" borderId="50" xfId="0" applyFont="1" applyFill="1" applyBorder="1" applyAlignment="1" applyProtection="1">
      <alignment horizontal="right" vertical="center" wrapText="1"/>
      <protection locked="0"/>
    </xf>
    <xf numFmtId="10" fontId="57" fillId="0" borderId="0" xfId="0" applyNumberFormat="1" applyFont="1" applyAlignment="1">
      <alignment horizontal="left"/>
    </xf>
    <xf numFmtId="10" fontId="57" fillId="61" borderId="0" xfId="59" applyNumberFormat="1" applyFont="1" applyFill="1" applyBorder="1" applyAlignment="1">
      <alignment horizontal="left"/>
    </xf>
    <xf numFmtId="0" fontId="37" fillId="0" borderId="0" xfId="0" applyFont="1" applyAlignment="1">
      <alignment horizontal="center"/>
    </xf>
    <xf numFmtId="0" fontId="66" fillId="0" borderId="39" xfId="0" applyFont="1" applyBorder="1" applyAlignment="1">
      <alignment horizontal="center" vertical="center" wrapText="1"/>
    </xf>
    <xf numFmtId="0" fontId="66" fillId="0" borderId="43" xfId="0" applyFont="1" applyBorder="1" applyAlignment="1">
      <alignment horizontal="center" vertical="center" wrapText="1"/>
    </xf>
    <xf numFmtId="0" fontId="63" fillId="58" borderId="39" xfId="0" applyFont="1" applyFill="1" applyBorder="1" applyAlignment="1">
      <alignment horizontal="center" vertical="center" wrapText="1"/>
    </xf>
    <xf numFmtId="0" fontId="63" fillId="58" borderId="43" xfId="0" applyFont="1" applyFill="1" applyBorder="1" applyAlignment="1">
      <alignment horizontal="center" vertical="center" wrapText="1"/>
    </xf>
    <xf numFmtId="0" fontId="63" fillId="58" borderId="40" xfId="0" applyFont="1" applyFill="1" applyBorder="1" applyAlignment="1">
      <alignment horizontal="left" vertical="center" wrapText="1" indent="15"/>
    </xf>
    <xf numFmtId="0" fontId="63" fillId="58" borderId="41" xfId="0" applyFont="1" applyFill="1" applyBorder="1" applyAlignment="1">
      <alignment horizontal="left" vertical="center" wrapText="1" indent="15"/>
    </xf>
    <xf numFmtId="0" fontId="0" fillId="0" borderId="56" xfId="0" applyBorder="1" applyAlignment="1">
      <alignment horizontal="left" vertical="top" wrapText="1"/>
    </xf>
    <xf numFmtId="0" fontId="0" fillId="0" borderId="56" xfId="0" applyBorder="1" applyAlignment="1">
      <alignment horizontal="left" vertical="top"/>
    </xf>
    <xf numFmtId="0" fontId="0" fillId="0" borderId="58" xfId="0" applyBorder="1" applyAlignment="1">
      <alignment horizontal="left" vertical="top"/>
    </xf>
    <xf numFmtId="0" fontId="0" fillId="0" borderId="59" xfId="0" applyBorder="1" applyAlignment="1">
      <alignment horizontal="left" vertical="top"/>
    </xf>
    <xf numFmtId="0" fontId="37" fillId="0" borderId="50" xfId="0" applyFont="1" applyBorder="1" applyAlignment="1" applyProtection="1">
      <alignment horizontal="center" vertical="center"/>
      <protection locked="0"/>
    </xf>
    <xf numFmtId="0" fontId="37" fillId="0" borderId="0" xfId="0" applyFont="1" applyAlignment="1" applyProtection="1">
      <alignment horizontal="center" vertical="center"/>
      <protection locked="0"/>
    </xf>
    <xf numFmtId="0" fontId="37" fillId="0" borderId="51" xfId="0" applyFont="1" applyBorder="1" applyAlignment="1" applyProtection="1">
      <alignment horizontal="center" vertical="center"/>
      <protection locked="0"/>
    </xf>
    <xf numFmtId="0" fontId="35" fillId="60" borderId="0" xfId="0" applyFont="1" applyFill="1" applyAlignment="1">
      <alignment horizontal="left" vertical="center" wrapText="1"/>
    </xf>
    <xf numFmtId="0" fontId="35" fillId="60" borderId="51" xfId="0" applyFont="1" applyFill="1" applyBorder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35" fillId="0" borderId="51" xfId="0" applyFont="1" applyBorder="1" applyAlignment="1">
      <alignment horizontal="left" vertical="center" wrapText="1"/>
    </xf>
    <xf numFmtId="0" fontId="35" fillId="0" borderId="53" xfId="0" applyFont="1" applyBorder="1" applyAlignment="1">
      <alignment horizontal="left" vertical="center" wrapText="1"/>
    </xf>
    <xf numFmtId="0" fontId="35" fillId="0" borderId="54" xfId="0" applyFont="1" applyBorder="1" applyAlignment="1">
      <alignment horizontal="left" vertical="center" wrapText="1"/>
    </xf>
    <xf numFmtId="0" fontId="57" fillId="0" borderId="0" xfId="0" applyFont="1" applyAlignment="1">
      <alignment horizontal="left" vertical="top" wrapText="1"/>
    </xf>
    <xf numFmtId="0" fontId="57" fillId="0" borderId="51" xfId="0" applyFont="1" applyBorder="1" applyAlignment="1">
      <alignment horizontal="left" vertical="top" wrapText="1"/>
    </xf>
    <xf numFmtId="0" fontId="34" fillId="33" borderId="3" xfId="0" applyFont="1" applyFill="1" applyBorder="1" applyAlignment="1">
      <alignment horizontal="center"/>
    </xf>
    <xf numFmtId="0" fontId="34" fillId="33" borderId="4" xfId="0" applyFont="1" applyFill="1" applyBorder="1" applyAlignment="1">
      <alignment horizontal="center"/>
    </xf>
    <xf numFmtId="0" fontId="34" fillId="33" borderId="2" xfId="0" applyFont="1" applyFill="1" applyBorder="1" applyAlignment="1">
      <alignment horizontal="center"/>
    </xf>
    <xf numFmtId="0" fontId="35" fillId="33" borderId="27" xfId="0" applyFont="1" applyFill="1" applyBorder="1" applyAlignment="1">
      <alignment horizontal="center" vertical="center" wrapText="1"/>
    </xf>
    <xf numFmtId="0" fontId="35" fillId="33" borderId="24" xfId="0" applyFont="1" applyFill="1" applyBorder="1" applyAlignment="1">
      <alignment horizontal="center" vertical="center" wrapText="1"/>
    </xf>
    <xf numFmtId="0" fontId="35" fillId="33" borderId="2" xfId="0" applyFont="1" applyFill="1" applyBorder="1" applyAlignment="1">
      <alignment horizontal="center" vertical="center" wrapText="1"/>
    </xf>
    <xf numFmtId="0" fontId="35" fillId="33" borderId="3" xfId="0" applyFont="1" applyFill="1" applyBorder="1" applyAlignment="1">
      <alignment horizontal="center" vertical="center" wrapText="1"/>
    </xf>
    <xf numFmtId="0" fontId="35" fillId="33" borderId="4" xfId="0" applyFont="1" applyFill="1" applyBorder="1" applyAlignment="1">
      <alignment horizontal="center" vertical="center" wrapText="1"/>
    </xf>
    <xf numFmtId="0" fontId="34" fillId="33" borderId="27" xfId="0" applyFont="1" applyFill="1" applyBorder="1" applyAlignment="1">
      <alignment horizontal="center" vertical="center" wrapText="1"/>
    </xf>
    <xf numFmtId="0" fontId="34" fillId="33" borderId="25" xfId="0" applyFont="1" applyFill="1" applyBorder="1" applyAlignment="1">
      <alignment horizontal="center" vertical="center" wrapText="1"/>
    </xf>
  </cellXfs>
  <cellStyles count="1838">
    <cellStyle name="20% - Ênfase1" xfId="1" builtinId="30" customBuiltin="1"/>
    <cellStyle name="20% - Ênfase1 2" xfId="192" xr:uid="{00000000-0005-0000-0000-000001000000}"/>
    <cellStyle name="20% - Ênfase2" xfId="2" builtinId="34" customBuiltin="1"/>
    <cellStyle name="20% - Ênfase2 2" xfId="193" xr:uid="{00000000-0005-0000-0000-000003000000}"/>
    <cellStyle name="20% - Ênfase3" xfId="3" builtinId="38" customBuiltin="1"/>
    <cellStyle name="20% - Ênfase3 2" xfId="194" xr:uid="{00000000-0005-0000-0000-000005000000}"/>
    <cellStyle name="20% - Ênfase4" xfId="4" builtinId="42" customBuiltin="1"/>
    <cellStyle name="20% - Ênfase4 2" xfId="195" xr:uid="{00000000-0005-0000-0000-000007000000}"/>
    <cellStyle name="20% - Ênfase5" xfId="5" builtinId="46" customBuiltin="1"/>
    <cellStyle name="20% - Ênfase5 2" xfId="196" xr:uid="{00000000-0005-0000-0000-000009000000}"/>
    <cellStyle name="20% - Ênfase6" xfId="6" builtinId="50" customBuiltin="1"/>
    <cellStyle name="20% - Ênfase6 2" xfId="197" xr:uid="{00000000-0005-0000-0000-00000B000000}"/>
    <cellStyle name="40% - Ênfase1" xfId="7" builtinId="31" customBuiltin="1"/>
    <cellStyle name="40% - Ênfase1 2" xfId="198" xr:uid="{00000000-0005-0000-0000-00000D000000}"/>
    <cellStyle name="40% - Ênfase2" xfId="8" builtinId="35" customBuiltin="1"/>
    <cellStyle name="40% - Ênfase2 2" xfId="199" xr:uid="{00000000-0005-0000-0000-00000F000000}"/>
    <cellStyle name="40% - Ênfase3" xfId="9" builtinId="39" customBuiltin="1"/>
    <cellStyle name="40% - Ênfase3 2" xfId="200" xr:uid="{00000000-0005-0000-0000-000011000000}"/>
    <cellStyle name="40% - Ênfase4" xfId="10" builtinId="43" customBuiltin="1"/>
    <cellStyle name="40% - Ênfase4 2" xfId="201" xr:uid="{00000000-0005-0000-0000-000013000000}"/>
    <cellStyle name="40% - Ênfase5" xfId="11" builtinId="47" customBuiltin="1"/>
    <cellStyle name="40% - Ênfase5 2" xfId="202" xr:uid="{00000000-0005-0000-0000-000015000000}"/>
    <cellStyle name="40% - Ênfase6" xfId="12" builtinId="51" customBuiltin="1"/>
    <cellStyle name="40% - Ênfase6 2" xfId="203" xr:uid="{00000000-0005-0000-0000-000017000000}"/>
    <cellStyle name="60% - Ênfase1" xfId="13" builtinId="32" customBuiltin="1"/>
    <cellStyle name="60% - Ênfase1 2" xfId="204" xr:uid="{00000000-0005-0000-0000-000019000000}"/>
    <cellStyle name="60% - Ênfase2" xfId="14" builtinId="36" customBuiltin="1"/>
    <cellStyle name="60% - Ênfase2 2" xfId="205" xr:uid="{00000000-0005-0000-0000-00001B000000}"/>
    <cellStyle name="60% - Ênfase3" xfId="15" builtinId="40" customBuiltin="1"/>
    <cellStyle name="60% - Ênfase3 2" xfId="206" xr:uid="{00000000-0005-0000-0000-00001D000000}"/>
    <cellStyle name="60% - Ênfase4" xfId="16" builtinId="44" customBuiltin="1"/>
    <cellStyle name="60% - Ênfase4 2" xfId="207" xr:uid="{00000000-0005-0000-0000-00001F000000}"/>
    <cellStyle name="60% - Ênfase5" xfId="17" builtinId="48" customBuiltin="1"/>
    <cellStyle name="60% - Ênfase5 2" xfId="208" xr:uid="{00000000-0005-0000-0000-000021000000}"/>
    <cellStyle name="60% - Ênfase6" xfId="18" builtinId="52" customBuiltin="1"/>
    <cellStyle name="60% - Ênfase6 2" xfId="209" xr:uid="{00000000-0005-0000-0000-000023000000}"/>
    <cellStyle name="Bom" xfId="19" builtinId="26" customBuiltin="1"/>
    <cellStyle name="Bom 2" xfId="210" xr:uid="{00000000-0005-0000-0000-000025000000}"/>
    <cellStyle name="Cálculo" xfId="20" builtinId="22" customBuiltin="1"/>
    <cellStyle name="Cálculo 2" xfId="211" xr:uid="{00000000-0005-0000-0000-000027000000}"/>
    <cellStyle name="Célula de Verificação" xfId="21" builtinId="23" customBuiltin="1"/>
    <cellStyle name="Célula de Verificação 2" xfId="212" xr:uid="{00000000-0005-0000-0000-000029000000}"/>
    <cellStyle name="Célula Vinculada" xfId="22" builtinId="24" customBuiltin="1"/>
    <cellStyle name="Célula Vinculada 2" xfId="213" xr:uid="{00000000-0005-0000-0000-00002B000000}"/>
    <cellStyle name="Ênfase1" xfId="23" builtinId="29" customBuiltin="1"/>
    <cellStyle name="Ênfase1 2" xfId="214" xr:uid="{00000000-0005-0000-0000-00002D000000}"/>
    <cellStyle name="Ênfase2" xfId="24" builtinId="33" customBuiltin="1"/>
    <cellStyle name="Ênfase2 2" xfId="215" xr:uid="{00000000-0005-0000-0000-00002F000000}"/>
    <cellStyle name="Ênfase3" xfId="25" builtinId="37" customBuiltin="1"/>
    <cellStyle name="Ênfase3 2" xfId="216" xr:uid="{00000000-0005-0000-0000-000031000000}"/>
    <cellStyle name="Ênfase4" xfId="26" builtinId="41" customBuiltin="1"/>
    <cellStyle name="Ênfase4 2" xfId="217" xr:uid="{00000000-0005-0000-0000-000033000000}"/>
    <cellStyle name="Ênfase5" xfId="27" builtinId="45" customBuiltin="1"/>
    <cellStyle name="Ênfase5 2" xfId="218" xr:uid="{00000000-0005-0000-0000-000035000000}"/>
    <cellStyle name="Ênfase6" xfId="28" builtinId="49" customBuiltin="1"/>
    <cellStyle name="Ênfase6 2" xfId="219" xr:uid="{00000000-0005-0000-0000-000037000000}"/>
    <cellStyle name="Entrada" xfId="29" builtinId="20" customBuiltin="1"/>
    <cellStyle name="Entrada 2" xfId="220" xr:uid="{00000000-0005-0000-0000-000039000000}"/>
    <cellStyle name="Excel Built-in Comma" xfId="1824" xr:uid="{7D908263-F5CF-440E-A979-CD1607047558}"/>
    <cellStyle name="Excel Built-in Normal" xfId="1825" xr:uid="{9A97ED77-6301-4D5C-AB35-847C7699B474}"/>
    <cellStyle name="Heading" xfId="1826" xr:uid="{C380A576-2DEB-48BA-BB8A-C543AB164D0D}"/>
    <cellStyle name="Heading1" xfId="1827" xr:uid="{C27D1C87-E11D-4E07-83D8-6A4A7C18186C}"/>
    <cellStyle name="Hiperlink 2" xfId="221" xr:uid="{00000000-0005-0000-0000-00003B000000}"/>
    <cellStyle name="Hiperlink 3" xfId="983" xr:uid="{30A41EC1-CFA6-4363-81A9-E997294E8D81}"/>
    <cellStyle name="Hyperlink" xfId="1822" xr:uid="{C553DF04-9C4D-4F2B-A0E3-1D03F63A36E4}"/>
    <cellStyle name="Incorreto 2" xfId="222" xr:uid="{00000000-0005-0000-0000-00003E000000}"/>
    <cellStyle name="Indefinido" xfId="31" xr:uid="{00000000-0005-0000-0000-00003F000000}"/>
    <cellStyle name="material" xfId="32" xr:uid="{00000000-0005-0000-0000-000040000000}"/>
    <cellStyle name="Moeda" xfId="33" builtinId="4"/>
    <cellStyle name="Moeda 10" xfId="263" xr:uid="{00000000-0005-0000-0000-000042000000}"/>
    <cellStyle name="Moeda 10 2" xfId="499" xr:uid="{00000000-0005-0000-0000-000043000000}"/>
    <cellStyle name="Moeda 10 2 2" xfId="913" xr:uid="{00000000-0005-0000-0000-000044000000}"/>
    <cellStyle name="Moeda 10 2 2 2" xfId="1753" xr:uid="{8F699EA1-5A50-4013-9150-2DB2D200C600}"/>
    <cellStyle name="Moeda 10 2 3" xfId="1339" xr:uid="{2ABE1784-108F-429F-A1A9-C567107B23BB}"/>
    <cellStyle name="Moeda 10 3" xfId="677" xr:uid="{00000000-0005-0000-0000-000045000000}"/>
    <cellStyle name="Moeda 10 3 2" xfId="1517" xr:uid="{FBE76EC3-0BAC-4C77-B7B3-7028F540C8F1}"/>
    <cellStyle name="Moeda 10 4" xfId="1103" xr:uid="{9DEF0896-D03F-4BCD-97DF-9C5986763ABC}"/>
    <cellStyle name="Moeda 11" xfId="324" xr:uid="{00000000-0005-0000-0000-000046000000}"/>
    <cellStyle name="Moeda 11 2" xfId="738" xr:uid="{00000000-0005-0000-0000-000047000000}"/>
    <cellStyle name="Moeda 11 2 2" xfId="1578" xr:uid="{2BADBAC4-A902-4021-A8D6-2685AD30FBFB}"/>
    <cellStyle name="Moeda 11 3" xfId="1164" xr:uid="{6E437424-22D7-42AD-A783-79544C41C13A}"/>
    <cellStyle name="Moeda 12" xfId="382" xr:uid="{00000000-0005-0000-0000-000048000000}"/>
    <cellStyle name="Moeda 12 2" xfId="796" xr:uid="{00000000-0005-0000-0000-000049000000}"/>
    <cellStyle name="Moeda 12 2 2" xfId="1636" xr:uid="{4AB5B6C4-170D-426E-B2F0-DC854B28D095}"/>
    <cellStyle name="Moeda 12 3" xfId="1222" xr:uid="{E4C04A03-F740-4543-BF1F-8846D95DFEA4}"/>
    <cellStyle name="Moeda 13" xfId="560" xr:uid="{00000000-0005-0000-0000-00004A000000}"/>
    <cellStyle name="Moeda 13 2" xfId="1400" xr:uid="{D29C40EA-3B09-4ECC-A186-D1993D6D66DF}"/>
    <cellStyle name="Moeda 14" xfId="984" xr:uid="{A7448EEA-CD32-4645-9E2D-BB658F0F90C3}"/>
    <cellStyle name="Moeda 14 2" xfId="1821" xr:uid="{A0C45B28-F3B1-4162-946C-0AF04A7E6E8A}"/>
    <cellStyle name="Moeda 15" xfId="986" xr:uid="{182D01CA-143C-4E32-AC02-E5C78F61BDCA}"/>
    <cellStyle name="Moeda 2" xfId="34" xr:uid="{00000000-0005-0000-0000-00004B000000}"/>
    <cellStyle name="Moeda 2 10" xfId="561" xr:uid="{00000000-0005-0000-0000-00004C000000}"/>
    <cellStyle name="Moeda 2 10 2" xfId="1401" xr:uid="{25E526E0-CE35-4A91-BCA3-93A753AF098A}"/>
    <cellStyle name="Moeda 2 11" xfId="975" xr:uid="{00000000-0005-0000-0000-00004D000000}"/>
    <cellStyle name="Moeda 2 11 2" xfId="1814" xr:uid="{EA5B4004-A3C6-40A2-8A61-2B85DD13226B}"/>
    <cellStyle name="Moeda 2 12" xfId="979" xr:uid="{015FF27E-BF9C-4AD9-8354-0932B539BD71}"/>
    <cellStyle name="Moeda 2 12 2" xfId="1818" xr:uid="{97FBA1EC-2E91-49F3-87B1-F4765D317CE7}"/>
    <cellStyle name="Moeda 2 13" xfId="1828" xr:uid="{A23B5137-6898-4A43-B814-159FAD73CE19}"/>
    <cellStyle name="Moeda 2 14" xfId="987" xr:uid="{61BB3041-4F2F-484B-82BD-8C0E3E6A5632}"/>
    <cellStyle name="Moeda 2 2" xfId="82" xr:uid="{00000000-0005-0000-0000-00004E000000}"/>
    <cellStyle name="Moeda 2 2 10" xfId="568" xr:uid="{00000000-0005-0000-0000-00004F000000}"/>
    <cellStyle name="Moeda 2 2 10 2" xfId="1408" xr:uid="{52B301A2-DB3D-4081-9860-4DC6E61AF77C}"/>
    <cellStyle name="Moeda 2 2 11" xfId="994" xr:uid="{6B8F0029-715C-400E-A26F-084D0075378C}"/>
    <cellStyle name="Moeda 2 2 2" xfId="96" xr:uid="{00000000-0005-0000-0000-000050000000}"/>
    <cellStyle name="Moeda 2 2 2 2" xfId="127" xr:uid="{00000000-0005-0000-0000-000051000000}"/>
    <cellStyle name="Moeda 2 2 2 2 2" xfId="310" xr:uid="{00000000-0005-0000-0000-000052000000}"/>
    <cellStyle name="Moeda 2 2 2 2 2 2" xfId="546" xr:uid="{00000000-0005-0000-0000-000053000000}"/>
    <cellStyle name="Moeda 2 2 2 2 2 2 2" xfId="960" xr:uid="{00000000-0005-0000-0000-000054000000}"/>
    <cellStyle name="Moeda 2 2 2 2 2 2 2 2" xfId="1800" xr:uid="{7D185A7C-167E-4442-9853-E13647372089}"/>
    <cellStyle name="Moeda 2 2 2 2 2 2 3" xfId="1386" xr:uid="{833E0040-C1D7-40F0-A2D3-639418B4938B}"/>
    <cellStyle name="Moeda 2 2 2 2 2 3" xfId="724" xr:uid="{00000000-0005-0000-0000-000055000000}"/>
    <cellStyle name="Moeda 2 2 2 2 2 3 2" xfId="1564" xr:uid="{6C9A86E6-6F23-41FE-BFB2-0A7499DB9D1B}"/>
    <cellStyle name="Moeda 2 2 2 2 2 4" xfId="1150" xr:uid="{8F6E078A-596B-43D9-BE91-2F10A72DC120}"/>
    <cellStyle name="Moeda 2 2 2 2 3" xfId="372" xr:uid="{00000000-0005-0000-0000-000056000000}"/>
    <cellStyle name="Moeda 2 2 2 2 3 2" xfId="786" xr:uid="{00000000-0005-0000-0000-000057000000}"/>
    <cellStyle name="Moeda 2 2 2 2 3 2 2" xfId="1626" xr:uid="{C716628D-A68C-4092-A171-0E66CE6936B2}"/>
    <cellStyle name="Moeda 2 2 2 2 3 3" xfId="1212" xr:uid="{7A17B164-C978-4F9A-9BBB-E4DE1B5CF55E}"/>
    <cellStyle name="Moeda 2 2 2 2 4" xfId="430" xr:uid="{00000000-0005-0000-0000-000058000000}"/>
    <cellStyle name="Moeda 2 2 2 2 4 2" xfId="844" xr:uid="{00000000-0005-0000-0000-000059000000}"/>
    <cellStyle name="Moeda 2 2 2 2 4 2 2" xfId="1684" xr:uid="{5206833A-87B8-4DE7-BF95-F04C95A96039}"/>
    <cellStyle name="Moeda 2 2 2 2 4 3" xfId="1270" xr:uid="{844DBFAD-8A12-43A3-82C9-F610267337D9}"/>
    <cellStyle name="Moeda 2 2 2 2 5" xfId="608" xr:uid="{00000000-0005-0000-0000-00005A000000}"/>
    <cellStyle name="Moeda 2 2 2 2 5 2" xfId="1448" xr:uid="{FC840614-57FF-4444-AF20-EB20808AAD7D}"/>
    <cellStyle name="Moeda 2 2 2 2 6" xfId="1034" xr:uid="{715E65A1-20C2-49D2-9026-4CE453649F62}"/>
    <cellStyle name="Moeda 2 2 2 3" xfId="281" xr:uid="{00000000-0005-0000-0000-00005B000000}"/>
    <cellStyle name="Moeda 2 2 2 3 2" xfId="517" xr:uid="{00000000-0005-0000-0000-00005C000000}"/>
    <cellStyle name="Moeda 2 2 2 3 2 2" xfId="931" xr:uid="{00000000-0005-0000-0000-00005D000000}"/>
    <cellStyle name="Moeda 2 2 2 3 2 2 2" xfId="1771" xr:uid="{E621CF36-A763-4CA0-9184-F43BC778BCDE}"/>
    <cellStyle name="Moeda 2 2 2 3 2 3" xfId="1357" xr:uid="{3F4D5042-0136-44F2-B011-37EC69673066}"/>
    <cellStyle name="Moeda 2 2 2 3 3" xfId="695" xr:uid="{00000000-0005-0000-0000-00005E000000}"/>
    <cellStyle name="Moeda 2 2 2 3 3 2" xfId="1535" xr:uid="{680F9910-4045-49D4-90CD-B5A9337A20CE}"/>
    <cellStyle name="Moeda 2 2 2 3 4" xfId="1121" xr:uid="{A0F2E966-C02F-482C-8910-67F09EFC4001}"/>
    <cellStyle name="Moeda 2 2 2 4" xfId="343" xr:uid="{00000000-0005-0000-0000-00005F000000}"/>
    <cellStyle name="Moeda 2 2 2 4 2" xfId="757" xr:uid="{00000000-0005-0000-0000-000060000000}"/>
    <cellStyle name="Moeda 2 2 2 4 2 2" xfId="1597" xr:uid="{A7BA465B-4BC4-4EB7-90BF-C42D2319747E}"/>
    <cellStyle name="Moeda 2 2 2 4 3" xfId="1183" xr:uid="{CB1EA3C4-16FC-4D13-A9A4-D53C1A05605A}"/>
    <cellStyle name="Moeda 2 2 2 5" xfId="401" xr:uid="{00000000-0005-0000-0000-000061000000}"/>
    <cellStyle name="Moeda 2 2 2 5 2" xfId="815" xr:uid="{00000000-0005-0000-0000-000062000000}"/>
    <cellStyle name="Moeda 2 2 2 5 2 2" xfId="1655" xr:uid="{A61D7F8E-EB03-4737-AC29-C1FAAC1C9653}"/>
    <cellStyle name="Moeda 2 2 2 5 3" xfId="1241" xr:uid="{1A13F677-1377-4AE3-B410-4BCF19CBBA9C}"/>
    <cellStyle name="Moeda 2 2 2 6" xfId="579" xr:uid="{00000000-0005-0000-0000-000063000000}"/>
    <cellStyle name="Moeda 2 2 2 6 2" xfId="1419" xr:uid="{1CE5AC6A-52AA-46A8-9B34-EBC5EF05C51A}"/>
    <cellStyle name="Moeda 2 2 2 7" xfId="1005" xr:uid="{59F40DAD-F9B0-4D71-A45E-651C45C1E420}"/>
    <cellStyle name="Moeda 2 2 3" xfId="106" xr:uid="{00000000-0005-0000-0000-000064000000}"/>
    <cellStyle name="Moeda 2 2 3 2" xfId="136" xr:uid="{00000000-0005-0000-0000-000065000000}"/>
    <cellStyle name="Moeda 2 2 3 2 2" xfId="319" xr:uid="{00000000-0005-0000-0000-000066000000}"/>
    <cellStyle name="Moeda 2 2 3 2 2 2" xfId="555" xr:uid="{00000000-0005-0000-0000-000067000000}"/>
    <cellStyle name="Moeda 2 2 3 2 2 2 2" xfId="969" xr:uid="{00000000-0005-0000-0000-000068000000}"/>
    <cellStyle name="Moeda 2 2 3 2 2 2 2 2" xfId="1809" xr:uid="{3775A271-8528-4362-AB7C-F3EE500A8B52}"/>
    <cellStyle name="Moeda 2 2 3 2 2 2 3" xfId="1395" xr:uid="{34C8FE54-1B5D-43C2-84AD-6374EFBD357A}"/>
    <cellStyle name="Moeda 2 2 3 2 2 3" xfId="733" xr:uid="{00000000-0005-0000-0000-000069000000}"/>
    <cellStyle name="Moeda 2 2 3 2 2 3 2" xfId="1573" xr:uid="{49316AE5-BE00-4FE3-BB9A-9A3787A1C89D}"/>
    <cellStyle name="Moeda 2 2 3 2 2 4" xfId="1159" xr:uid="{387CACE3-763B-4971-B016-362E39A61E98}"/>
    <cellStyle name="Moeda 2 2 3 2 3" xfId="381" xr:uid="{00000000-0005-0000-0000-00006A000000}"/>
    <cellStyle name="Moeda 2 2 3 2 3 2" xfId="795" xr:uid="{00000000-0005-0000-0000-00006B000000}"/>
    <cellStyle name="Moeda 2 2 3 2 3 2 2" xfId="1635" xr:uid="{A61934C4-C741-4E4E-BEBE-5902FEF05F8E}"/>
    <cellStyle name="Moeda 2 2 3 2 3 3" xfId="1221" xr:uid="{6DF9E116-8C80-4EBC-807E-A3355DEA6B84}"/>
    <cellStyle name="Moeda 2 2 3 2 4" xfId="439" xr:uid="{00000000-0005-0000-0000-00006C000000}"/>
    <cellStyle name="Moeda 2 2 3 2 4 2" xfId="853" xr:uid="{00000000-0005-0000-0000-00006D000000}"/>
    <cellStyle name="Moeda 2 2 3 2 4 2 2" xfId="1693" xr:uid="{646F9E7E-6592-4D30-A2DE-EF874D453057}"/>
    <cellStyle name="Moeda 2 2 3 2 4 3" xfId="1279" xr:uid="{50859C2D-4730-4804-9A2D-354866773ABB}"/>
    <cellStyle name="Moeda 2 2 3 2 5" xfId="617" xr:uid="{00000000-0005-0000-0000-00006E000000}"/>
    <cellStyle name="Moeda 2 2 3 2 5 2" xfId="1457" xr:uid="{7B95AC97-C7E2-4686-ABC7-B05A9D35FB6B}"/>
    <cellStyle name="Moeda 2 2 3 2 6" xfId="1043" xr:uid="{9C31CA45-7DFD-45E9-80C4-2B9E5CDCE907}"/>
    <cellStyle name="Moeda 2 2 3 3" xfId="290" xr:uid="{00000000-0005-0000-0000-00006F000000}"/>
    <cellStyle name="Moeda 2 2 3 3 2" xfId="526" xr:uid="{00000000-0005-0000-0000-000070000000}"/>
    <cellStyle name="Moeda 2 2 3 3 2 2" xfId="940" xr:uid="{00000000-0005-0000-0000-000071000000}"/>
    <cellStyle name="Moeda 2 2 3 3 2 2 2" xfId="1780" xr:uid="{14A08AC6-94A6-4840-ADC2-C5D3B8DD8B11}"/>
    <cellStyle name="Moeda 2 2 3 3 2 3" xfId="1366" xr:uid="{046B9379-C0E2-4A5F-A4B8-24165FDEAC75}"/>
    <cellStyle name="Moeda 2 2 3 3 3" xfId="704" xr:uid="{00000000-0005-0000-0000-000072000000}"/>
    <cellStyle name="Moeda 2 2 3 3 3 2" xfId="1544" xr:uid="{2B1FF632-1818-46ED-BEFB-44A848F3FC63}"/>
    <cellStyle name="Moeda 2 2 3 3 4" xfId="1130" xr:uid="{F34F4A5B-F6F7-4592-B443-247CBEB738BA}"/>
    <cellStyle name="Moeda 2 2 3 4" xfId="352" xr:uid="{00000000-0005-0000-0000-000073000000}"/>
    <cellStyle name="Moeda 2 2 3 4 2" xfId="766" xr:uid="{00000000-0005-0000-0000-000074000000}"/>
    <cellStyle name="Moeda 2 2 3 4 2 2" xfId="1606" xr:uid="{97F4F204-CAB9-4856-B3B5-77C0D1C4FAD8}"/>
    <cellStyle name="Moeda 2 2 3 4 3" xfId="1192" xr:uid="{D45ACC0A-073E-45E7-B57E-8B8889F4FADB}"/>
    <cellStyle name="Moeda 2 2 3 5" xfId="410" xr:uid="{00000000-0005-0000-0000-000075000000}"/>
    <cellStyle name="Moeda 2 2 3 5 2" xfId="824" xr:uid="{00000000-0005-0000-0000-000076000000}"/>
    <cellStyle name="Moeda 2 2 3 5 2 2" xfId="1664" xr:uid="{F3D9DF78-FA2B-4EA4-A34E-017DCC982A86}"/>
    <cellStyle name="Moeda 2 2 3 5 3" xfId="1250" xr:uid="{5521375F-782E-4A73-A3EA-1FDAA4BFC02F}"/>
    <cellStyle name="Moeda 2 2 3 6" xfId="588" xr:uid="{00000000-0005-0000-0000-000077000000}"/>
    <cellStyle name="Moeda 2 2 3 6 2" xfId="1428" xr:uid="{DD4710B7-D1D0-41CD-898F-37CF0AA9F938}"/>
    <cellStyle name="Moeda 2 2 3 7" xfId="1014" xr:uid="{19D2F06B-F30D-40DE-9D06-9DA55841AA0E}"/>
    <cellStyle name="Moeda 2 2 4" xfId="116" xr:uid="{00000000-0005-0000-0000-000078000000}"/>
    <cellStyle name="Moeda 2 2 4 2" xfId="299" xr:uid="{00000000-0005-0000-0000-000079000000}"/>
    <cellStyle name="Moeda 2 2 4 2 2" xfId="535" xr:uid="{00000000-0005-0000-0000-00007A000000}"/>
    <cellStyle name="Moeda 2 2 4 2 2 2" xfId="949" xr:uid="{00000000-0005-0000-0000-00007B000000}"/>
    <cellStyle name="Moeda 2 2 4 2 2 2 2" xfId="1789" xr:uid="{0BA14515-445D-4674-B266-7773EE65E090}"/>
    <cellStyle name="Moeda 2 2 4 2 2 3" xfId="1375" xr:uid="{4F9E185E-BF2B-4A9C-BAE5-553FEBE12A70}"/>
    <cellStyle name="Moeda 2 2 4 2 3" xfId="713" xr:uid="{00000000-0005-0000-0000-00007C000000}"/>
    <cellStyle name="Moeda 2 2 4 2 3 2" xfId="1553" xr:uid="{2A8E4CDC-3899-4E01-AFC1-A384947E364E}"/>
    <cellStyle name="Moeda 2 2 4 2 4" xfId="1139" xr:uid="{C06F416C-C3EC-4D7B-B529-FFF6885EA03D}"/>
    <cellStyle name="Moeda 2 2 4 3" xfId="361" xr:uid="{00000000-0005-0000-0000-00007D000000}"/>
    <cellStyle name="Moeda 2 2 4 3 2" xfId="775" xr:uid="{00000000-0005-0000-0000-00007E000000}"/>
    <cellStyle name="Moeda 2 2 4 3 2 2" xfId="1615" xr:uid="{24B5F017-BD73-4FE0-B7DC-83CCC34896EA}"/>
    <cellStyle name="Moeda 2 2 4 3 3" xfId="1201" xr:uid="{74A620CB-232D-48B8-81A5-E186CE1FDC53}"/>
    <cellStyle name="Moeda 2 2 4 4" xfId="419" xr:uid="{00000000-0005-0000-0000-00007F000000}"/>
    <cellStyle name="Moeda 2 2 4 4 2" xfId="833" xr:uid="{00000000-0005-0000-0000-000080000000}"/>
    <cellStyle name="Moeda 2 2 4 4 2 2" xfId="1673" xr:uid="{177300D0-F7B7-4049-B5FC-7321E8DDF845}"/>
    <cellStyle name="Moeda 2 2 4 4 3" xfId="1259" xr:uid="{A6508985-996C-41E4-B270-0328B9265D8D}"/>
    <cellStyle name="Moeda 2 2 4 5" xfId="597" xr:uid="{00000000-0005-0000-0000-000081000000}"/>
    <cellStyle name="Moeda 2 2 4 5 2" xfId="1437" xr:uid="{5F115EDE-59EE-40AB-A168-64BF3CA70D26}"/>
    <cellStyle name="Moeda 2 2 4 6" xfId="1023" xr:uid="{68149514-0494-403B-9434-C2BD14584089}"/>
    <cellStyle name="Moeda 2 2 5" xfId="159" xr:uid="{00000000-0005-0000-0000-000082000000}"/>
    <cellStyle name="Moeda 2 2 5 2" xfId="459" xr:uid="{00000000-0005-0000-0000-000083000000}"/>
    <cellStyle name="Moeda 2 2 5 2 2" xfId="873" xr:uid="{00000000-0005-0000-0000-000084000000}"/>
    <cellStyle name="Moeda 2 2 5 2 2 2" xfId="1713" xr:uid="{0AB0EF14-C13F-4361-B315-F0007B467EDC}"/>
    <cellStyle name="Moeda 2 2 5 2 3" xfId="1299" xr:uid="{D2456801-1563-4467-ADD5-B1610FAC24C8}"/>
    <cellStyle name="Moeda 2 2 5 3" xfId="637" xr:uid="{00000000-0005-0000-0000-000085000000}"/>
    <cellStyle name="Moeda 2 2 5 3 2" xfId="1477" xr:uid="{B4F9A28F-65E5-4543-8662-4892F4D8040F}"/>
    <cellStyle name="Moeda 2 2 5 4" xfId="1063" xr:uid="{AC039366-7632-4947-B5CB-D702AF1E6FD7}"/>
    <cellStyle name="Moeda 2 2 6" xfId="181" xr:uid="{00000000-0005-0000-0000-000086000000}"/>
    <cellStyle name="Moeda 2 2 6 2" xfId="474" xr:uid="{00000000-0005-0000-0000-000087000000}"/>
    <cellStyle name="Moeda 2 2 6 2 2" xfId="888" xr:uid="{00000000-0005-0000-0000-000088000000}"/>
    <cellStyle name="Moeda 2 2 6 2 2 2" xfId="1728" xr:uid="{4D99667F-30EB-46C5-B98F-8721C72E1259}"/>
    <cellStyle name="Moeda 2 2 6 2 3" xfId="1314" xr:uid="{84AE21B1-23B1-4906-8ED8-7A05BECB1D23}"/>
    <cellStyle name="Moeda 2 2 6 3" xfId="652" xr:uid="{00000000-0005-0000-0000-000089000000}"/>
    <cellStyle name="Moeda 2 2 6 3 2" xfId="1492" xr:uid="{07504C0B-D2F0-4739-AA68-E76EC87CE274}"/>
    <cellStyle name="Moeda 2 2 6 4" xfId="1078" xr:uid="{553B0A0E-3D16-4C55-96F9-67CD56167DE2}"/>
    <cellStyle name="Moeda 2 2 7" xfId="270" xr:uid="{00000000-0005-0000-0000-00008A000000}"/>
    <cellStyle name="Moeda 2 2 7 2" xfId="506" xr:uid="{00000000-0005-0000-0000-00008B000000}"/>
    <cellStyle name="Moeda 2 2 7 2 2" xfId="920" xr:uid="{00000000-0005-0000-0000-00008C000000}"/>
    <cellStyle name="Moeda 2 2 7 2 2 2" xfId="1760" xr:uid="{4F98CDD2-BD99-4B59-B88E-E5F9A2953450}"/>
    <cellStyle name="Moeda 2 2 7 2 3" xfId="1346" xr:uid="{EC4D2413-650B-4423-B786-93966E1AF6B2}"/>
    <cellStyle name="Moeda 2 2 7 3" xfId="684" xr:uid="{00000000-0005-0000-0000-00008D000000}"/>
    <cellStyle name="Moeda 2 2 7 3 2" xfId="1524" xr:uid="{A9FE1FF8-0952-41BA-90AB-8537843E3061}"/>
    <cellStyle name="Moeda 2 2 7 4" xfId="1110" xr:uid="{DF2EB630-8E73-4961-9B07-7EE757A7472A}"/>
    <cellStyle name="Moeda 2 2 8" xfId="332" xr:uid="{00000000-0005-0000-0000-00008E000000}"/>
    <cellStyle name="Moeda 2 2 8 2" xfId="746" xr:uid="{00000000-0005-0000-0000-00008F000000}"/>
    <cellStyle name="Moeda 2 2 8 2 2" xfId="1586" xr:uid="{6ED6196F-DA72-48C8-A48D-08D563B18CD2}"/>
    <cellStyle name="Moeda 2 2 8 3" xfId="1172" xr:uid="{0B2A33BB-61D5-43FC-9917-A09BB29BB08A}"/>
    <cellStyle name="Moeda 2 2 9" xfId="390" xr:uid="{00000000-0005-0000-0000-000090000000}"/>
    <cellStyle name="Moeda 2 2 9 2" xfId="804" xr:uid="{00000000-0005-0000-0000-000091000000}"/>
    <cellStyle name="Moeda 2 2 9 2 2" xfId="1644" xr:uid="{A20A1B95-C914-45E4-AE1C-2D1410AA4A71}"/>
    <cellStyle name="Moeda 2 2 9 3" xfId="1230" xr:uid="{73932386-B58B-482B-82DC-3EEF679E2E6F}"/>
    <cellStyle name="Moeda 2 3" xfId="86" xr:uid="{00000000-0005-0000-0000-000092000000}"/>
    <cellStyle name="Moeda 2 3 2" xfId="118" xr:uid="{00000000-0005-0000-0000-000093000000}"/>
    <cellStyle name="Moeda 2 3 2 2" xfId="301" xr:uid="{00000000-0005-0000-0000-000094000000}"/>
    <cellStyle name="Moeda 2 3 2 2 2" xfId="537" xr:uid="{00000000-0005-0000-0000-000095000000}"/>
    <cellStyle name="Moeda 2 3 2 2 2 2" xfId="951" xr:uid="{00000000-0005-0000-0000-000096000000}"/>
    <cellStyle name="Moeda 2 3 2 2 2 2 2" xfId="1791" xr:uid="{397426AD-B4C0-4BC9-B73A-3CB2488AE831}"/>
    <cellStyle name="Moeda 2 3 2 2 2 3" xfId="1377" xr:uid="{1E5013B5-64A2-450B-997B-E2866C3FD1B3}"/>
    <cellStyle name="Moeda 2 3 2 2 3" xfId="715" xr:uid="{00000000-0005-0000-0000-000097000000}"/>
    <cellStyle name="Moeda 2 3 2 2 3 2" xfId="1555" xr:uid="{CE85AA59-E377-47A7-8B0A-14E6ECF7D76E}"/>
    <cellStyle name="Moeda 2 3 2 2 4" xfId="1141" xr:uid="{88AE6313-173E-4C19-956E-F87F492786A9}"/>
    <cellStyle name="Moeda 2 3 2 3" xfId="363" xr:uid="{00000000-0005-0000-0000-000098000000}"/>
    <cellStyle name="Moeda 2 3 2 3 2" xfId="777" xr:uid="{00000000-0005-0000-0000-000099000000}"/>
    <cellStyle name="Moeda 2 3 2 3 2 2" xfId="1617" xr:uid="{24E30052-78F5-414B-8EF9-D40EE925B0D0}"/>
    <cellStyle name="Moeda 2 3 2 3 3" xfId="1203" xr:uid="{86EA350A-E533-4D02-976E-5FAC4D921BF2}"/>
    <cellStyle name="Moeda 2 3 2 4" xfId="421" xr:uid="{00000000-0005-0000-0000-00009A000000}"/>
    <cellStyle name="Moeda 2 3 2 4 2" xfId="835" xr:uid="{00000000-0005-0000-0000-00009B000000}"/>
    <cellStyle name="Moeda 2 3 2 4 2 2" xfId="1675" xr:uid="{014F5EFF-3E9D-41B5-BBAD-F9E8A828EE8B}"/>
    <cellStyle name="Moeda 2 3 2 4 3" xfId="1261" xr:uid="{003199DC-CCD7-435A-A961-A8D6310D4A45}"/>
    <cellStyle name="Moeda 2 3 2 5" xfId="599" xr:uid="{00000000-0005-0000-0000-00009C000000}"/>
    <cellStyle name="Moeda 2 3 2 5 2" xfId="1439" xr:uid="{3A8C7B33-F2F7-45F2-A2D8-4886A23A0F8E}"/>
    <cellStyle name="Moeda 2 3 2 6" xfId="1025" xr:uid="{4DA12ACF-A9CC-4065-8F00-2108D46E33AB}"/>
    <cellStyle name="Moeda 2 3 3" xfId="148" xr:uid="{00000000-0005-0000-0000-00009D000000}"/>
    <cellStyle name="Moeda 2 3 3 2" xfId="449" xr:uid="{00000000-0005-0000-0000-00009E000000}"/>
    <cellStyle name="Moeda 2 3 3 2 2" xfId="863" xr:uid="{00000000-0005-0000-0000-00009F000000}"/>
    <cellStyle name="Moeda 2 3 3 2 2 2" xfId="1703" xr:uid="{7F361157-1F01-43E0-8F91-8F4255CF4ED8}"/>
    <cellStyle name="Moeda 2 3 3 2 3" xfId="1289" xr:uid="{9C4BF07D-C371-4085-AAB0-68525E75A36D}"/>
    <cellStyle name="Moeda 2 3 3 3" xfId="627" xr:uid="{00000000-0005-0000-0000-0000A0000000}"/>
    <cellStyle name="Moeda 2 3 3 3 2" xfId="1467" xr:uid="{9986BAE0-7245-4721-B6E8-30EF083C1964}"/>
    <cellStyle name="Moeda 2 3 3 4" xfId="1053" xr:uid="{BDC1AA9D-A565-487A-9B75-621E4FE5B3BB}"/>
    <cellStyle name="Moeda 2 3 4" xfId="223" xr:uid="{00000000-0005-0000-0000-0000A1000000}"/>
    <cellStyle name="Moeda 2 3 4 2" xfId="479" xr:uid="{00000000-0005-0000-0000-0000A2000000}"/>
    <cellStyle name="Moeda 2 3 4 2 2" xfId="893" xr:uid="{00000000-0005-0000-0000-0000A3000000}"/>
    <cellStyle name="Moeda 2 3 4 2 2 2" xfId="1733" xr:uid="{2757D5ED-1412-4261-9871-838A8E00BA46}"/>
    <cellStyle name="Moeda 2 3 4 2 3" xfId="1319" xr:uid="{ED524DB0-5D6A-409E-BF2E-9B45DB5586C9}"/>
    <cellStyle name="Moeda 2 3 4 3" xfId="657" xr:uid="{00000000-0005-0000-0000-0000A4000000}"/>
    <cellStyle name="Moeda 2 3 4 3 2" xfId="1497" xr:uid="{F8A2F925-B0E4-405D-804E-039BC9815E25}"/>
    <cellStyle name="Moeda 2 3 4 4" xfId="1083" xr:uid="{4099DA2C-A41F-4557-93A2-C076ABAC9B22}"/>
    <cellStyle name="Moeda 2 3 5" xfId="272" xr:uid="{00000000-0005-0000-0000-0000A5000000}"/>
    <cellStyle name="Moeda 2 3 5 2" xfId="508" xr:uid="{00000000-0005-0000-0000-0000A6000000}"/>
    <cellStyle name="Moeda 2 3 5 2 2" xfId="922" xr:uid="{00000000-0005-0000-0000-0000A7000000}"/>
    <cellStyle name="Moeda 2 3 5 2 2 2" xfId="1762" xr:uid="{176FEAEE-CAC3-4073-94B2-B89357CB22DC}"/>
    <cellStyle name="Moeda 2 3 5 2 3" xfId="1348" xr:uid="{DF7DD8A1-03CF-4A87-BBF9-FDC35BC44C76}"/>
    <cellStyle name="Moeda 2 3 5 3" xfId="686" xr:uid="{00000000-0005-0000-0000-0000A8000000}"/>
    <cellStyle name="Moeda 2 3 5 3 2" xfId="1526" xr:uid="{A2B0B6F1-5630-4426-AB36-91EFFAA5CBAC}"/>
    <cellStyle name="Moeda 2 3 5 4" xfId="1112" xr:uid="{5AB2A789-D3B4-49CF-9B28-C112AD55F017}"/>
    <cellStyle name="Moeda 2 3 6" xfId="334" xr:uid="{00000000-0005-0000-0000-0000A9000000}"/>
    <cellStyle name="Moeda 2 3 6 2" xfId="748" xr:uid="{00000000-0005-0000-0000-0000AA000000}"/>
    <cellStyle name="Moeda 2 3 6 2 2" xfId="1588" xr:uid="{13D62210-4078-452A-B3E4-62514A74E0B3}"/>
    <cellStyle name="Moeda 2 3 6 3" xfId="1174" xr:uid="{54DC5FB6-437E-46AB-9B87-642BA871363C}"/>
    <cellStyle name="Moeda 2 3 7" xfId="392" xr:uid="{00000000-0005-0000-0000-0000AB000000}"/>
    <cellStyle name="Moeda 2 3 7 2" xfId="806" xr:uid="{00000000-0005-0000-0000-0000AC000000}"/>
    <cellStyle name="Moeda 2 3 7 2 2" xfId="1646" xr:uid="{53CEB198-E2ED-4F91-A2B8-D31E9FC9E478}"/>
    <cellStyle name="Moeda 2 3 7 3" xfId="1232" xr:uid="{45D5BC0A-8060-49E3-97B3-60561D5926FF}"/>
    <cellStyle name="Moeda 2 3 8" xfId="570" xr:uid="{00000000-0005-0000-0000-0000AD000000}"/>
    <cellStyle name="Moeda 2 3 8 2" xfId="1410" xr:uid="{99132A04-E485-44E0-B152-9AA645AEB159}"/>
    <cellStyle name="Moeda 2 3 9" xfId="996" xr:uid="{E9B6B9E8-EB43-4E63-ACD7-856409C9B6E8}"/>
    <cellStyle name="Moeda 2 4" xfId="99" xr:uid="{00000000-0005-0000-0000-0000AE000000}"/>
    <cellStyle name="Moeda 2 4 2" xfId="129" xr:uid="{00000000-0005-0000-0000-0000AF000000}"/>
    <cellStyle name="Moeda 2 4 2 2" xfId="312" xr:uid="{00000000-0005-0000-0000-0000B0000000}"/>
    <cellStyle name="Moeda 2 4 2 2 2" xfId="548" xr:uid="{00000000-0005-0000-0000-0000B1000000}"/>
    <cellStyle name="Moeda 2 4 2 2 2 2" xfId="962" xr:uid="{00000000-0005-0000-0000-0000B2000000}"/>
    <cellStyle name="Moeda 2 4 2 2 2 2 2" xfId="1802" xr:uid="{E88CD8DD-04EB-4221-99C3-958A0C018D05}"/>
    <cellStyle name="Moeda 2 4 2 2 2 3" xfId="1388" xr:uid="{33435E97-7A38-4FB2-B407-EAE0C6F07A05}"/>
    <cellStyle name="Moeda 2 4 2 2 3" xfId="726" xr:uid="{00000000-0005-0000-0000-0000B3000000}"/>
    <cellStyle name="Moeda 2 4 2 2 3 2" xfId="1566" xr:uid="{BF86DFA1-7164-45BE-B3C9-14652F6022B5}"/>
    <cellStyle name="Moeda 2 4 2 2 4" xfId="1152" xr:uid="{7FE337BB-6F12-46C9-8CC2-1527F4AB5DE3}"/>
    <cellStyle name="Moeda 2 4 2 3" xfId="374" xr:uid="{00000000-0005-0000-0000-0000B4000000}"/>
    <cellStyle name="Moeda 2 4 2 3 2" xfId="788" xr:uid="{00000000-0005-0000-0000-0000B5000000}"/>
    <cellStyle name="Moeda 2 4 2 3 2 2" xfId="1628" xr:uid="{212C8392-6203-4BFB-909A-002EB71938A6}"/>
    <cellStyle name="Moeda 2 4 2 3 3" xfId="1214" xr:uid="{3C8FBE23-5625-49B1-9CB6-0061544D484A}"/>
    <cellStyle name="Moeda 2 4 2 4" xfId="432" xr:uid="{00000000-0005-0000-0000-0000B6000000}"/>
    <cellStyle name="Moeda 2 4 2 4 2" xfId="846" xr:uid="{00000000-0005-0000-0000-0000B7000000}"/>
    <cellStyle name="Moeda 2 4 2 4 2 2" xfId="1686" xr:uid="{9D0A076E-EC05-4EFD-9D8D-07BD7C0E9A97}"/>
    <cellStyle name="Moeda 2 4 2 4 3" xfId="1272" xr:uid="{6E768D80-D720-4DA0-BB97-E4C5DC890412}"/>
    <cellStyle name="Moeda 2 4 2 5" xfId="610" xr:uid="{00000000-0005-0000-0000-0000B8000000}"/>
    <cellStyle name="Moeda 2 4 2 5 2" xfId="1450" xr:uid="{C912DF78-F153-4A19-9AF6-8F13B24568CD}"/>
    <cellStyle name="Moeda 2 4 2 6" xfId="1036" xr:uid="{4F630C42-D09F-49D2-B5A2-A94EBC5C6810}"/>
    <cellStyle name="Moeda 2 4 3" xfId="283" xr:uid="{00000000-0005-0000-0000-0000B9000000}"/>
    <cellStyle name="Moeda 2 4 3 2" xfId="519" xr:uid="{00000000-0005-0000-0000-0000BA000000}"/>
    <cellStyle name="Moeda 2 4 3 2 2" xfId="933" xr:uid="{00000000-0005-0000-0000-0000BB000000}"/>
    <cellStyle name="Moeda 2 4 3 2 2 2" xfId="1773" xr:uid="{0E88E523-E183-4216-B4AA-C57778CF0964}"/>
    <cellStyle name="Moeda 2 4 3 2 3" xfId="1359" xr:uid="{95656F11-BF98-4717-89C2-3D2F70A551B9}"/>
    <cellStyle name="Moeda 2 4 3 3" xfId="697" xr:uid="{00000000-0005-0000-0000-0000BC000000}"/>
    <cellStyle name="Moeda 2 4 3 3 2" xfId="1537" xr:uid="{81921625-2A7A-436C-AD21-89639385A5FC}"/>
    <cellStyle name="Moeda 2 4 3 4" xfId="1123" xr:uid="{94F42941-5DA7-426D-A890-ED6A732CDAB5}"/>
    <cellStyle name="Moeda 2 4 4" xfId="345" xr:uid="{00000000-0005-0000-0000-0000BD000000}"/>
    <cellStyle name="Moeda 2 4 4 2" xfId="759" xr:uid="{00000000-0005-0000-0000-0000BE000000}"/>
    <cellStyle name="Moeda 2 4 4 2 2" xfId="1599" xr:uid="{0D9C30BE-DA65-4C19-8AC1-E6B21E6A93C9}"/>
    <cellStyle name="Moeda 2 4 4 3" xfId="1185" xr:uid="{2F552EC6-348E-4E4B-BD68-7167D59A7E2A}"/>
    <cellStyle name="Moeda 2 4 5" xfId="403" xr:uid="{00000000-0005-0000-0000-0000BF000000}"/>
    <cellStyle name="Moeda 2 4 5 2" xfId="817" xr:uid="{00000000-0005-0000-0000-0000C0000000}"/>
    <cellStyle name="Moeda 2 4 5 2 2" xfId="1657" xr:uid="{5AD2F993-E7AC-4932-BB08-AD7C7F63CBFE}"/>
    <cellStyle name="Moeda 2 4 5 3" xfId="1243" xr:uid="{9B5F7342-F8D1-4032-9B2A-AD4CD9D3F999}"/>
    <cellStyle name="Moeda 2 4 6" xfId="581" xr:uid="{00000000-0005-0000-0000-0000C1000000}"/>
    <cellStyle name="Moeda 2 4 6 2" xfId="1421" xr:uid="{506B9DE8-7549-4211-A613-532567283BF3}"/>
    <cellStyle name="Moeda 2 4 7" xfId="1007" xr:uid="{A8DB5F84-9AF0-45CB-A936-109B4A27BB8C}"/>
    <cellStyle name="Moeda 2 5" xfId="109" xr:uid="{00000000-0005-0000-0000-0000C2000000}"/>
    <cellStyle name="Moeda 2 5 2" xfId="292" xr:uid="{00000000-0005-0000-0000-0000C3000000}"/>
    <cellStyle name="Moeda 2 5 2 2" xfId="528" xr:uid="{00000000-0005-0000-0000-0000C4000000}"/>
    <cellStyle name="Moeda 2 5 2 2 2" xfId="942" xr:uid="{00000000-0005-0000-0000-0000C5000000}"/>
    <cellStyle name="Moeda 2 5 2 2 2 2" xfId="1782" xr:uid="{60A9DD00-AED6-4715-B5A8-FA11CBB404BE}"/>
    <cellStyle name="Moeda 2 5 2 2 3" xfId="1368" xr:uid="{8D4FFD59-93FC-4A37-B22C-4DA47F206EC9}"/>
    <cellStyle name="Moeda 2 5 2 3" xfId="706" xr:uid="{00000000-0005-0000-0000-0000C6000000}"/>
    <cellStyle name="Moeda 2 5 2 3 2" xfId="1546" xr:uid="{40AE9C19-2E91-406B-99E7-965DC4B5D717}"/>
    <cellStyle name="Moeda 2 5 2 4" xfId="1132" xr:uid="{CFC39E88-73AF-4CA3-B05F-5CF140435614}"/>
    <cellStyle name="Moeda 2 5 3" xfId="354" xr:uid="{00000000-0005-0000-0000-0000C7000000}"/>
    <cellStyle name="Moeda 2 5 3 2" xfId="768" xr:uid="{00000000-0005-0000-0000-0000C8000000}"/>
    <cellStyle name="Moeda 2 5 3 2 2" xfId="1608" xr:uid="{647F1CB0-7956-4CAA-8893-14A60299ED20}"/>
    <cellStyle name="Moeda 2 5 3 3" xfId="1194" xr:uid="{816662BF-169F-4950-9591-7415DE774B41}"/>
    <cellStyle name="Moeda 2 5 4" xfId="412" xr:uid="{00000000-0005-0000-0000-0000C9000000}"/>
    <cellStyle name="Moeda 2 5 4 2" xfId="826" xr:uid="{00000000-0005-0000-0000-0000CA000000}"/>
    <cellStyle name="Moeda 2 5 4 2 2" xfId="1666" xr:uid="{51446F60-C262-47B5-8C07-66B437C808B1}"/>
    <cellStyle name="Moeda 2 5 4 3" xfId="1252" xr:uid="{685580A1-5873-4A6F-9CE6-7C2D5AC75EE9}"/>
    <cellStyle name="Moeda 2 5 5" xfId="590" xr:uid="{00000000-0005-0000-0000-0000CB000000}"/>
    <cellStyle name="Moeda 2 5 5 2" xfId="1430" xr:uid="{40A5CC31-48C9-4FE0-B91C-CD914E4F824D}"/>
    <cellStyle name="Moeda 2 5 6" xfId="1016" xr:uid="{48CF0CE3-A1CC-4DBE-96F6-13C7E602E415}"/>
    <cellStyle name="Moeda 2 6" xfId="138" xr:uid="{00000000-0005-0000-0000-0000CC000000}"/>
    <cellStyle name="Moeda 2 6 2" xfId="441" xr:uid="{00000000-0005-0000-0000-0000CD000000}"/>
    <cellStyle name="Moeda 2 6 2 2" xfId="855" xr:uid="{00000000-0005-0000-0000-0000CE000000}"/>
    <cellStyle name="Moeda 2 6 2 2 2" xfId="1695" xr:uid="{A58D9C86-DC86-4534-A678-AAE9984DC93B}"/>
    <cellStyle name="Moeda 2 6 2 3" xfId="1281" xr:uid="{2CC236F8-0A8F-4822-956E-A7094BC2055D}"/>
    <cellStyle name="Moeda 2 6 3" xfId="619" xr:uid="{00000000-0005-0000-0000-0000CF000000}"/>
    <cellStyle name="Moeda 2 6 3 2" xfId="1459" xr:uid="{EBDBE6E1-1FB3-4A2A-ABD9-0F56A89FEC3F}"/>
    <cellStyle name="Moeda 2 6 4" xfId="1045" xr:uid="{B6EF7036-3B0C-477B-A2A5-828C27BBA529}"/>
    <cellStyle name="Moeda 2 7" xfId="261" xr:uid="{00000000-0005-0000-0000-0000D0000000}"/>
    <cellStyle name="Moeda 2 7 2" xfId="497" xr:uid="{00000000-0005-0000-0000-0000D1000000}"/>
    <cellStyle name="Moeda 2 7 2 2" xfId="911" xr:uid="{00000000-0005-0000-0000-0000D2000000}"/>
    <cellStyle name="Moeda 2 7 2 2 2" xfId="1751" xr:uid="{8773A085-8AF6-43DF-BDA2-96D2B3CFD895}"/>
    <cellStyle name="Moeda 2 7 2 3" xfId="1337" xr:uid="{BD8EF231-4A23-4985-915E-77A01C9D54DC}"/>
    <cellStyle name="Moeda 2 7 3" xfId="675" xr:uid="{00000000-0005-0000-0000-0000D3000000}"/>
    <cellStyle name="Moeda 2 7 3 2" xfId="1515" xr:uid="{C41DA29C-D6C3-4258-81AA-07F779A60245}"/>
    <cellStyle name="Moeda 2 7 4" xfId="1101" xr:uid="{852A7F62-973A-477D-BCC1-C4A6487910CD}"/>
    <cellStyle name="Moeda 2 8" xfId="325" xr:uid="{00000000-0005-0000-0000-0000D4000000}"/>
    <cellStyle name="Moeda 2 8 2" xfId="739" xr:uid="{00000000-0005-0000-0000-0000D5000000}"/>
    <cellStyle name="Moeda 2 8 2 2" xfId="1579" xr:uid="{697EA94A-1032-451B-A356-B787029AC8F5}"/>
    <cellStyle name="Moeda 2 8 3" xfId="1165" xr:uid="{B6144163-E52D-42FF-942F-7455301D92EB}"/>
    <cellStyle name="Moeda 2 9" xfId="383" xr:uid="{00000000-0005-0000-0000-0000D6000000}"/>
    <cellStyle name="Moeda 2 9 2" xfId="797" xr:uid="{00000000-0005-0000-0000-0000D7000000}"/>
    <cellStyle name="Moeda 2 9 2 2" xfId="1637" xr:uid="{8E5B9AF2-AAEC-48D2-AB28-ECE33E0A6937}"/>
    <cellStyle name="Moeda 2 9 3" xfId="1223" xr:uid="{BD238D84-F7AD-4DBF-9DD1-6B66925AC46D}"/>
    <cellStyle name="Moeda 3" xfId="35" xr:uid="{00000000-0005-0000-0000-0000D8000000}"/>
    <cellStyle name="Moeda 3 10" xfId="562" xr:uid="{00000000-0005-0000-0000-0000D9000000}"/>
    <cellStyle name="Moeda 3 10 2" xfId="1402" xr:uid="{8B08881F-9733-4049-9992-E616B946AAB3}"/>
    <cellStyle name="Moeda 3 11" xfId="988" xr:uid="{90A25080-D0E1-42AF-B59C-BA6D8CB9A3A1}"/>
    <cellStyle name="Moeda 3 2" xfId="87" xr:uid="{00000000-0005-0000-0000-0000DA000000}"/>
    <cellStyle name="Moeda 3 2 2" xfId="119" xr:uid="{00000000-0005-0000-0000-0000DB000000}"/>
    <cellStyle name="Moeda 3 2 2 2" xfId="302" xr:uid="{00000000-0005-0000-0000-0000DC000000}"/>
    <cellStyle name="Moeda 3 2 2 2 2" xfId="538" xr:uid="{00000000-0005-0000-0000-0000DD000000}"/>
    <cellStyle name="Moeda 3 2 2 2 2 2" xfId="952" xr:uid="{00000000-0005-0000-0000-0000DE000000}"/>
    <cellStyle name="Moeda 3 2 2 2 2 2 2" xfId="1792" xr:uid="{32052BE5-8B4B-4B55-AEAC-F8E61F059EE5}"/>
    <cellStyle name="Moeda 3 2 2 2 2 3" xfId="1378" xr:uid="{C2B23BEE-8D15-4B93-9E38-C9F3FFF8C10D}"/>
    <cellStyle name="Moeda 3 2 2 2 3" xfId="716" xr:uid="{00000000-0005-0000-0000-0000DF000000}"/>
    <cellStyle name="Moeda 3 2 2 2 3 2" xfId="1556" xr:uid="{51AA056D-ED49-451A-9E46-5C5C3F73AFD0}"/>
    <cellStyle name="Moeda 3 2 2 2 4" xfId="1142" xr:uid="{FE2035CA-14DE-4A1E-8344-6CE45C2559A8}"/>
    <cellStyle name="Moeda 3 2 2 3" xfId="364" xr:uid="{00000000-0005-0000-0000-0000E0000000}"/>
    <cellStyle name="Moeda 3 2 2 3 2" xfId="778" xr:uid="{00000000-0005-0000-0000-0000E1000000}"/>
    <cellStyle name="Moeda 3 2 2 3 2 2" xfId="1618" xr:uid="{5816D19A-8E67-4CD5-974C-E9F88AE94AF3}"/>
    <cellStyle name="Moeda 3 2 2 3 3" xfId="1204" xr:uid="{3F0152D8-40B8-464E-92B2-1699AE270B8A}"/>
    <cellStyle name="Moeda 3 2 2 4" xfId="422" xr:uid="{00000000-0005-0000-0000-0000E2000000}"/>
    <cellStyle name="Moeda 3 2 2 4 2" xfId="836" xr:uid="{00000000-0005-0000-0000-0000E3000000}"/>
    <cellStyle name="Moeda 3 2 2 4 2 2" xfId="1676" xr:uid="{29CEE118-3E3D-4657-94D0-6B4F96803CCB}"/>
    <cellStyle name="Moeda 3 2 2 4 3" xfId="1262" xr:uid="{CCD79A31-8C56-4A63-85E9-DFE3D1272639}"/>
    <cellStyle name="Moeda 3 2 2 5" xfId="600" xr:uid="{00000000-0005-0000-0000-0000E4000000}"/>
    <cellStyle name="Moeda 3 2 2 5 2" xfId="1440" xr:uid="{27506CAB-66A4-4248-88A6-7D62C0EB83DB}"/>
    <cellStyle name="Moeda 3 2 2 6" xfId="1026" xr:uid="{C75DA781-0B2C-4CD8-B423-32E85D476BFA}"/>
    <cellStyle name="Moeda 3 2 3" xfId="160" xr:uid="{00000000-0005-0000-0000-0000E5000000}"/>
    <cellStyle name="Moeda 3 2 3 2" xfId="460" xr:uid="{00000000-0005-0000-0000-0000E6000000}"/>
    <cellStyle name="Moeda 3 2 3 2 2" xfId="874" xr:uid="{00000000-0005-0000-0000-0000E7000000}"/>
    <cellStyle name="Moeda 3 2 3 2 2 2" xfId="1714" xr:uid="{8CD3EB84-03DD-420E-8409-71840ADBBDC7}"/>
    <cellStyle name="Moeda 3 2 3 2 3" xfId="1300" xr:uid="{CF7C52FF-7F6A-4E6C-A5ED-ABDDD6F24099}"/>
    <cellStyle name="Moeda 3 2 3 3" xfId="638" xr:uid="{00000000-0005-0000-0000-0000E8000000}"/>
    <cellStyle name="Moeda 3 2 3 3 2" xfId="1478" xr:uid="{404F2DBC-0691-4AF3-805B-2B177377FE1B}"/>
    <cellStyle name="Moeda 3 2 3 4" xfId="1064" xr:uid="{5A955159-85AD-4A31-A410-791EBA525108}"/>
    <cellStyle name="Moeda 3 2 4" xfId="183" xr:uid="{00000000-0005-0000-0000-0000E9000000}"/>
    <cellStyle name="Moeda 3 2 4 2" xfId="476" xr:uid="{00000000-0005-0000-0000-0000EA000000}"/>
    <cellStyle name="Moeda 3 2 4 2 2" xfId="890" xr:uid="{00000000-0005-0000-0000-0000EB000000}"/>
    <cellStyle name="Moeda 3 2 4 2 2 2" xfId="1730" xr:uid="{E55922D4-4443-43E9-BF42-C4F859E66504}"/>
    <cellStyle name="Moeda 3 2 4 2 3" xfId="1316" xr:uid="{DDBD9284-7C1E-444B-821F-3F49D6CAC029}"/>
    <cellStyle name="Moeda 3 2 4 3" xfId="654" xr:uid="{00000000-0005-0000-0000-0000EC000000}"/>
    <cellStyle name="Moeda 3 2 4 3 2" xfId="1494" xr:uid="{7B2AA795-8C36-4231-A78C-B84266A29429}"/>
    <cellStyle name="Moeda 3 2 4 4" xfId="1080" xr:uid="{445F4598-5A16-485C-8D42-99D9B9C45157}"/>
    <cellStyle name="Moeda 3 2 5" xfId="273" xr:uid="{00000000-0005-0000-0000-0000ED000000}"/>
    <cellStyle name="Moeda 3 2 5 2" xfId="509" xr:uid="{00000000-0005-0000-0000-0000EE000000}"/>
    <cellStyle name="Moeda 3 2 5 2 2" xfId="923" xr:uid="{00000000-0005-0000-0000-0000EF000000}"/>
    <cellStyle name="Moeda 3 2 5 2 2 2" xfId="1763" xr:uid="{D309FC6D-05EC-4AFA-9FF8-82F219227910}"/>
    <cellStyle name="Moeda 3 2 5 2 3" xfId="1349" xr:uid="{16B1E5A6-100D-4D2F-BE04-835120466DD4}"/>
    <cellStyle name="Moeda 3 2 5 3" xfId="687" xr:uid="{00000000-0005-0000-0000-0000F0000000}"/>
    <cellStyle name="Moeda 3 2 5 3 2" xfId="1527" xr:uid="{2B967908-9A0F-49E3-8DCA-6EA9A5568949}"/>
    <cellStyle name="Moeda 3 2 5 4" xfId="1113" xr:uid="{AF99B40B-3EAB-4B3C-832B-C5DEEC564D01}"/>
    <cellStyle name="Moeda 3 2 6" xfId="335" xr:uid="{00000000-0005-0000-0000-0000F1000000}"/>
    <cellStyle name="Moeda 3 2 6 2" xfId="749" xr:uid="{00000000-0005-0000-0000-0000F2000000}"/>
    <cellStyle name="Moeda 3 2 6 2 2" xfId="1589" xr:uid="{0CD08654-776D-47B8-85D4-A9DC78909EA9}"/>
    <cellStyle name="Moeda 3 2 6 3" xfId="1175" xr:uid="{E16FCAEE-16EC-4FDF-8AD7-4BC00BFA820B}"/>
    <cellStyle name="Moeda 3 2 7" xfId="393" xr:uid="{00000000-0005-0000-0000-0000F3000000}"/>
    <cellStyle name="Moeda 3 2 7 2" xfId="807" xr:uid="{00000000-0005-0000-0000-0000F4000000}"/>
    <cellStyle name="Moeda 3 2 7 2 2" xfId="1647" xr:uid="{6873A8BE-4FE0-4CEC-8F6A-E398DB984AF6}"/>
    <cellStyle name="Moeda 3 2 7 3" xfId="1233" xr:uid="{95E1F5AE-100D-4FE8-B3A3-5B294D3D3F18}"/>
    <cellStyle name="Moeda 3 2 8" xfId="571" xr:uid="{00000000-0005-0000-0000-0000F5000000}"/>
    <cellStyle name="Moeda 3 2 8 2" xfId="1411" xr:uid="{B6303ABF-2862-4B77-A11C-2F6AF9A0228F}"/>
    <cellStyle name="Moeda 3 2 9" xfId="997" xr:uid="{781D86AD-9CBC-4987-809F-234E403FA142}"/>
    <cellStyle name="Moeda 3 3" xfId="100" xr:uid="{00000000-0005-0000-0000-0000F6000000}"/>
    <cellStyle name="Moeda 3 3 2" xfId="130" xr:uid="{00000000-0005-0000-0000-0000F7000000}"/>
    <cellStyle name="Moeda 3 3 2 2" xfId="313" xr:uid="{00000000-0005-0000-0000-0000F8000000}"/>
    <cellStyle name="Moeda 3 3 2 2 2" xfId="549" xr:uid="{00000000-0005-0000-0000-0000F9000000}"/>
    <cellStyle name="Moeda 3 3 2 2 2 2" xfId="963" xr:uid="{00000000-0005-0000-0000-0000FA000000}"/>
    <cellStyle name="Moeda 3 3 2 2 2 2 2" xfId="1803" xr:uid="{55735A5D-9863-49BC-9E98-AFE4A40DA03D}"/>
    <cellStyle name="Moeda 3 3 2 2 2 3" xfId="1389" xr:uid="{9DD0F2B0-C3E2-40DC-B7AF-F84A1B2CAE66}"/>
    <cellStyle name="Moeda 3 3 2 2 3" xfId="727" xr:uid="{00000000-0005-0000-0000-0000FB000000}"/>
    <cellStyle name="Moeda 3 3 2 2 3 2" xfId="1567" xr:uid="{38070EA7-3504-4730-92D1-CA4A82F410C4}"/>
    <cellStyle name="Moeda 3 3 2 2 4" xfId="1153" xr:uid="{9E8447AC-65C6-4AE2-98D6-8C0DED34B374}"/>
    <cellStyle name="Moeda 3 3 2 3" xfId="375" xr:uid="{00000000-0005-0000-0000-0000FC000000}"/>
    <cellStyle name="Moeda 3 3 2 3 2" xfId="789" xr:uid="{00000000-0005-0000-0000-0000FD000000}"/>
    <cellStyle name="Moeda 3 3 2 3 2 2" xfId="1629" xr:uid="{F0ED651D-D9F4-4D34-B1C1-E87B3D421E81}"/>
    <cellStyle name="Moeda 3 3 2 3 3" xfId="1215" xr:uid="{225C987B-3FEA-4AFA-824B-41B995C06472}"/>
    <cellStyle name="Moeda 3 3 2 4" xfId="433" xr:uid="{00000000-0005-0000-0000-0000FE000000}"/>
    <cellStyle name="Moeda 3 3 2 4 2" xfId="847" xr:uid="{00000000-0005-0000-0000-0000FF000000}"/>
    <cellStyle name="Moeda 3 3 2 4 2 2" xfId="1687" xr:uid="{3F0E6ADC-937C-4812-87E7-6F143464FD71}"/>
    <cellStyle name="Moeda 3 3 2 4 3" xfId="1273" xr:uid="{A07B08BC-47B8-4353-99EF-071F31D2245C}"/>
    <cellStyle name="Moeda 3 3 2 5" xfId="611" xr:uid="{00000000-0005-0000-0000-000000010000}"/>
    <cellStyle name="Moeda 3 3 2 5 2" xfId="1451" xr:uid="{C649B64C-C140-42E0-A4B4-B926DFBC691B}"/>
    <cellStyle name="Moeda 3 3 2 6" xfId="1037" xr:uid="{574C8A0E-9CF8-4618-B33F-46CDD9C38779}"/>
    <cellStyle name="Moeda 3 3 3" xfId="149" xr:uid="{00000000-0005-0000-0000-000001010000}"/>
    <cellStyle name="Moeda 3 3 3 2" xfId="450" xr:uid="{00000000-0005-0000-0000-000002010000}"/>
    <cellStyle name="Moeda 3 3 3 2 2" xfId="864" xr:uid="{00000000-0005-0000-0000-000003010000}"/>
    <cellStyle name="Moeda 3 3 3 2 2 2" xfId="1704" xr:uid="{1DBCEA0B-55DB-4D21-8F90-F503FBBF03B0}"/>
    <cellStyle name="Moeda 3 3 3 2 3" xfId="1290" xr:uid="{A18C034F-685F-4DB6-AB1D-32AC9C738882}"/>
    <cellStyle name="Moeda 3 3 3 3" xfId="628" xr:uid="{00000000-0005-0000-0000-000004010000}"/>
    <cellStyle name="Moeda 3 3 3 3 2" xfId="1468" xr:uid="{46FF5911-01CE-447A-90A3-EB9111EF9F56}"/>
    <cellStyle name="Moeda 3 3 3 4" xfId="1054" xr:uid="{F07C6065-A2D8-4A5D-AE14-42987777CD11}"/>
    <cellStyle name="Moeda 3 3 4" xfId="284" xr:uid="{00000000-0005-0000-0000-000005010000}"/>
    <cellStyle name="Moeda 3 3 4 2" xfId="520" xr:uid="{00000000-0005-0000-0000-000006010000}"/>
    <cellStyle name="Moeda 3 3 4 2 2" xfId="934" xr:uid="{00000000-0005-0000-0000-000007010000}"/>
    <cellStyle name="Moeda 3 3 4 2 2 2" xfId="1774" xr:uid="{787468D6-F6CF-4996-BAEF-E523100DCA46}"/>
    <cellStyle name="Moeda 3 3 4 2 3" xfId="1360" xr:uid="{4C487369-420D-4251-AEC2-3631C1FE596F}"/>
    <cellStyle name="Moeda 3 3 4 3" xfId="698" xr:uid="{00000000-0005-0000-0000-000008010000}"/>
    <cellStyle name="Moeda 3 3 4 3 2" xfId="1538" xr:uid="{40565404-17ED-4894-81EA-D61C8BFF25D3}"/>
    <cellStyle name="Moeda 3 3 4 4" xfId="1124" xr:uid="{18A61D2E-E7BC-49FD-832C-18F5788E8554}"/>
    <cellStyle name="Moeda 3 3 5" xfId="346" xr:uid="{00000000-0005-0000-0000-000009010000}"/>
    <cellStyle name="Moeda 3 3 5 2" xfId="760" xr:uid="{00000000-0005-0000-0000-00000A010000}"/>
    <cellStyle name="Moeda 3 3 5 2 2" xfId="1600" xr:uid="{33B911DE-AE07-4A9E-8ED5-4F444E948969}"/>
    <cellStyle name="Moeda 3 3 5 3" xfId="1186" xr:uid="{15FD346E-E096-41E8-AAB6-ED204D8DB420}"/>
    <cellStyle name="Moeda 3 3 6" xfId="404" xr:uid="{00000000-0005-0000-0000-00000B010000}"/>
    <cellStyle name="Moeda 3 3 6 2" xfId="818" xr:uid="{00000000-0005-0000-0000-00000C010000}"/>
    <cellStyle name="Moeda 3 3 6 2 2" xfId="1658" xr:uid="{C95E3666-CFC7-45D6-A4E0-C6EE9CBC5955}"/>
    <cellStyle name="Moeda 3 3 6 3" xfId="1244" xr:uid="{4E8C3697-E24A-4720-A7A0-0890FCF9D95B}"/>
    <cellStyle name="Moeda 3 3 7" xfId="582" xr:uid="{00000000-0005-0000-0000-00000D010000}"/>
    <cellStyle name="Moeda 3 3 7 2" xfId="1422" xr:uid="{E6AD06C7-1667-45D9-B1BA-835CD240D46E}"/>
    <cellStyle name="Moeda 3 3 8" xfId="1008" xr:uid="{0FF43F08-8648-4882-85C4-C2384AC01FFA}"/>
    <cellStyle name="Moeda 3 4" xfId="110" xr:uid="{00000000-0005-0000-0000-00000E010000}"/>
    <cellStyle name="Moeda 3 4 2" xfId="293" xr:uid="{00000000-0005-0000-0000-00000F010000}"/>
    <cellStyle name="Moeda 3 4 2 2" xfId="529" xr:uid="{00000000-0005-0000-0000-000010010000}"/>
    <cellStyle name="Moeda 3 4 2 2 2" xfId="943" xr:uid="{00000000-0005-0000-0000-000011010000}"/>
    <cellStyle name="Moeda 3 4 2 2 2 2" xfId="1783" xr:uid="{CA3F7EE3-8C6F-45B4-BDE0-9E85C5875055}"/>
    <cellStyle name="Moeda 3 4 2 2 3" xfId="1369" xr:uid="{15954EC5-EA4E-42C3-992F-7EFFEC25BE8A}"/>
    <cellStyle name="Moeda 3 4 2 3" xfId="707" xr:uid="{00000000-0005-0000-0000-000012010000}"/>
    <cellStyle name="Moeda 3 4 2 3 2" xfId="1547" xr:uid="{EBEC0D68-90A5-4E99-AE4E-432B45780049}"/>
    <cellStyle name="Moeda 3 4 2 4" xfId="1133" xr:uid="{C94BE13C-AA09-4260-8AD1-CA1885FC89B7}"/>
    <cellStyle name="Moeda 3 4 3" xfId="355" xr:uid="{00000000-0005-0000-0000-000013010000}"/>
    <cellStyle name="Moeda 3 4 3 2" xfId="769" xr:uid="{00000000-0005-0000-0000-000014010000}"/>
    <cellStyle name="Moeda 3 4 3 2 2" xfId="1609" xr:uid="{525281E2-0422-49F1-8907-9885353C96A2}"/>
    <cellStyle name="Moeda 3 4 3 3" xfId="1195" xr:uid="{C4B7E34C-93D7-458F-8C4F-697697E7B571}"/>
    <cellStyle name="Moeda 3 4 4" xfId="413" xr:uid="{00000000-0005-0000-0000-000015010000}"/>
    <cellStyle name="Moeda 3 4 4 2" xfId="827" xr:uid="{00000000-0005-0000-0000-000016010000}"/>
    <cellStyle name="Moeda 3 4 4 2 2" xfId="1667" xr:uid="{EB438360-1BFC-456E-80AC-97AA5DD4F976}"/>
    <cellStyle name="Moeda 3 4 4 3" xfId="1253" xr:uid="{7C1740C4-E395-4362-AD06-738A74025BE9}"/>
    <cellStyle name="Moeda 3 4 5" xfId="591" xr:uid="{00000000-0005-0000-0000-000017010000}"/>
    <cellStyle name="Moeda 3 4 5 2" xfId="1431" xr:uid="{F22FEA45-B0A0-4A7F-8B36-A257B97712C4}"/>
    <cellStyle name="Moeda 3 4 6" xfId="1017" xr:uid="{3AF59CF4-64BA-49EF-A62E-2D99C7C5BCAD}"/>
    <cellStyle name="Moeda 3 5" xfId="139" xr:uid="{00000000-0005-0000-0000-000018010000}"/>
    <cellStyle name="Moeda 3 5 2" xfId="442" xr:uid="{00000000-0005-0000-0000-000019010000}"/>
    <cellStyle name="Moeda 3 5 2 2" xfId="856" xr:uid="{00000000-0005-0000-0000-00001A010000}"/>
    <cellStyle name="Moeda 3 5 2 2 2" xfId="1696" xr:uid="{7C7E8EEE-A3AC-4AD0-8076-31C7A80E39C0}"/>
    <cellStyle name="Moeda 3 5 2 3" xfId="1282" xr:uid="{4D687328-BCAE-4F1C-9A57-9F8BED1762A8}"/>
    <cellStyle name="Moeda 3 5 3" xfId="620" xr:uid="{00000000-0005-0000-0000-00001B010000}"/>
    <cellStyle name="Moeda 3 5 3 2" xfId="1460" xr:uid="{A5FB9F4F-E89C-432F-BDD1-2DA5208558AA}"/>
    <cellStyle name="Moeda 3 5 4" xfId="1046" xr:uid="{02FF64EC-3921-45B8-9E9E-648ECE3C4F2F}"/>
    <cellStyle name="Moeda 3 6" xfId="177" xr:uid="{00000000-0005-0000-0000-00001C010000}"/>
    <cellStyle name="Moeda 3 6 2" xfId="472" xr:uid="{00000000-0005-0000-0000-00001D010000}"/>
    <cellStyle name="Moeda 3 6 2 2" xfId="886" xr:uid="{00000000-0005-0000-0000-00001E010000}"/>
    <cellStyle name="Moeda 3 6 2 2 2" xfId="1726" xr:uid="{45021671-E544-456B-9E40-D87E6538B4A5}"/>
    <cellStyle name="Moeda 3 6 2 3" xfId="1312" xr:uid="{59B3861F-CD5D-45DE-AAF2-21AF675A2F7E}"/>
    <cellStyle name="Moeda 3 6 3" xfId="650" xr:uid="{00000000-0005-0000-0000-00001F010000}"/>
    <cellStyle name="Moeda 3 6 3 2" xfId="1490" xr:uid="{8F92885C-0F23-4D42-961E-AE384EE36998}"/>
    <cellStyle name="Moeda 3 6 4" xfId="1076" xr:uid="{733D040E-DAED-4480-B720-47249E72B78E}"/>
    <cellStyle name="Moeda 3 7" xfId="262" xr:uid="{00000000-0005-0000-0000-000020010000}"/>
    <cellStyle name="Moeda 3 7 2" xfId="498" xr:uid="{00000000-0005-0000-0000-000021010000}"/>
    <cellStyle name="Moeda 3 7 2 2" xfId="912" xr:uid="{00000000-0005-0000-0000-000022010000}"/>
    <cellStyle name="Moeda 3 7 2 2 2" xfId="1752" xr:uid="{7CA1A228-B722-4F47-8020-5757BDABA5AE}"/>
    <cellStyle name="Moeda 3 7 2 3" xfId="1338" xr:uid="{A1D769C2-FB70-4B40-AB71-2F6C6382A1D3}"/>
    <cellStyle name="Moeda 3 7 3" xfId="676" xr:uid="{00000000-0005-0000-0000-000023010000}"/>
    <cellStyle name="Moeda 3 7 3 2" xfId="1516" xr:uid="{F0C38FDB-BFF0-446C-AE1B-5E6EF84F25E6}"/>
    <cellStyle name="Moeda 3 7 4" xfId="1102" xr:uid="{847D5CA9-F7B6-40A8-B1D0-705FF03FAC05}"/>
    <cellStyle name="Moeda 3 8" xfId="326" xr:uid="{00000000-0005-0000-0000-000024010000}"/>
    <cellStyle name="Moeda 3 8 2" xfId="740" xr:uid="{00000000-0005-0000-0000-000025010000}"/>
    <cellStyle name="Moeda 3 8 2 2" xfId="1580" xr:uid="{D2B22A00-D3D2-44ED-8294-18FB32C418B7}"/>
    <cellStyle name="Moeda 3 8 3" xfId="1166" xr:uid="{9C964AFB-5092-4C10-99C1-8488D6A6F950}"/>
    <cellStyle name="Moeda 3 9" xfId="384" xr:uid="{00000000-0005-0000-0000-000026010000}"/>
    <cellStyle name="Moeda 3 9 2" xfId="798" xr:uid="{00000000-0005-0000-0000-000027010000}"/>
    <cellStyle name="Moeda 3 9 2 2" xfId="1638" xr:uid="{BEAD6AE2-E8CB-48E5-9763-10780076032B}"/>
    <cellStyle name="Moeda 3 9 3" xfId="1224" xr:uid="{C103FEB6-A9B9-4E65-ADC7-F71B4B31125A}"/>
    <cellStyle name="Moeda 4" xfId="85" xr:uid="{00000000-0005-0000-0000-000028010000}"/>
    <cellStyle name="Moeda 4 10" xfId="995" xr:uid="{18F15FDA-448C-40DC-A117-3F17D7BB687E}"/>
    <cellStyle name="Moeda 4 2" xfId="117" xr:uid="{00000000-0005-0000-0000-000029010000}"/>
    <cellStyle name="Moeda 4 2 2" xfId="300" xr:uid="{00000000-0005-0000-0000-00002A010000}"/>
    <cellStyle name="Moeda 4 2 2 2" xfId="536" xr:uid="{00000000-0005-0000-0000-00002B010000}"/>
    <cellStyle name="Moeda 4 2 2 2 2" xfId="950" xr:uid="{00000000-0005-0000-0000-00002C010000}"/>
    <cellStyle name="Moeda 4 2 2 2 2 2" xfId="1790" xr:uid="{6D95A608-229E-46F2-A5DC-8EBB4EF100E5}"/>
    <cellStyle name="Moeda 4 2 2 2 3" xfId="1376" xr:uid="{6E60ED02-5FEA-48D2-9774-185A89233D28}"/>
    <cellStyle name="Moeda 4 2 2 3" xfId="714" xr:uid="{00000000-0005-0000-0000-00002D010000}"/>
    <cellStyle name="Moeda 4 2 2 3 2" xfId="1554" xr:uid="{B9FFAFD4-2E10-41D8-B950-CF30D1866616}"/>
    <cellStyle name="Moeda 4 2 2 4" xfId="1140" xr:uid="{65B44298-A389-49C6-B61C-62F7E2DDEFC6}"/>
    <cellStyle name="Moeda 4 2 3" xfId="362" xr:uid="{00000000-0005-0000-0000-00002E010000}"/>
    <cellStyle name="Moeda 4 2 3 2" xfId="776" xr:uid="{00000000-0005-0000-0000-00002F010000}"/>
    <cellStyle name="Moeda 4 2 3 2 2" xfId="1616" xr:uid="{3C7036F6-FA14-441D-9E52-9E27DDC02322}"/>
    <cellStyle name="Moeda 4 2 3 3" xfId="1202" xr:uid="{60A80588-1D01-4005-BC3F-6A6A0770056E}"/>
    <cellStyle name="Moeda 4 2 4" xfId="420" xr:uid="{00000000-0005-0000-0000-000030010000}"/>
    <cellStyle name="Moeda 4 2 4 2" xfId="834" xr:uid="{00000000-0005-0000-0000-000031010000}"/>
    <cellStyle name="Moeda 4 2 4 2 2" xfId="1674" xr:uid="{AA8619E0-022C-499F-BF3C-4F3AA0479AC3}"/>
    <cellStyle name="Moeda 4 2 4 3" xfId="1260" xr:uid="{5C9E8A4C-986C-4F48-92CD-F4A0D1C51932}"/>
    <cellStyle name="Moeda 4 2 5" xfId="598" xr:uid="{00000000-0005-0000-0000-000032010000}"/>
    <cellStyle name="Moeda 4 2 5 2" xfId="1438" xr:uid="{D7340D74-1480-43D3-B544-F69785F34AC3}"/>
    <cellStyle name="Moeda 4 2 6" xfId="1024" xr:uid="{EB315D03-FFD6-4476-A62D-32497D7B864F}"/>
    <cellStyle name="Moeda 4 3" xfId="158" xr:uid="{00000000-0005-0000-0000-000033010000}"/>
    <cellStyle name="Moeda 4 3 2" xfId="458" xr:uid="{00000000-0005-0000-0000-000034010000}"/>
    <cellStyle name="Moeda 4 3 2 2" xfId="872" xr:uid="{00000000-0005-0000-0000-000035010000}"/>
    <cellStyle name="Moeda 4 3 2 2 2" xfId="1712" xr:uid="{8A697295-B917-4083-B450-4CF34C90C415}"/>
    <cellStyle name="Moeda 4 3 2 3" xfId="1298" xr:uid="{A31D2304-4A10-4843-BFEE-D5F5FC7AC19C}"/>
    <cellStyle name="Moeda 4 3 3" xfId="636" xr:uid="{00000000-0005-0000-0000-000036010000}"/>
    <cellStyle name="Moeda 4 3 3 2" xfId="1476" xr:uid="{B40BDC86-3620-4026-9711-19ABD6F4F149}"/>
    <cellStyle name="Moeda 4 3 4" xfId="1062" xr:uid="{1C80D378-1A46-4A47-8AAF-4B035C1BA7DC}"/>
    <cellStyle name="Moeda 4 4" xfId="186" xr:uid="{00000000-0005-0000-0000-000037010000}"/>
    <cellStyle name="Moeda 4 4 2" xfId="477" xr:uid="{00000000-0005-0000-0000-000038010000}"/>
    <cellStyle name="Moeda 4 4 2 2" xfId="891" xr:uid="{00000000-0005-0000-0000-000039010000}"/>
    <cellStyle name="Moeda 4 4 2 2 2" xfId="1731" xr:uid="{8072DD5A-E057-4E3B-BC14-6050BC8729F9}"/>
    <cellStyle name="Moeda 4 4 2 3" xfId="1317" xr:uid="{986F0462-41E6-4509-B8F8-E13694A0899E}"/>
    <cellStyle name="Moeda 4 4 3" xfId="655" xr:uid="{00000000-0005-0000-0000-00003A010000}"/>
    <cellStyle name="Moeda 4 4 3 2" xfId="1495" xr:uid="{5F27E9B3-C735-4032-B719-7900FB312152}"/>
    <cellStyle name="Moeda 4 4 4" xfId="1081" xr:uid="{9F7DAD45-34CA-453F-9A81-04C9F1C846F0}"/>
    <cellStyle name="Moeda 4 5" xfId="271" xr:uid="{00000000-0005-0000-0000-00003B010000}"/>
    <cellStyle name="Moeda 4 5 2" xfId="507" xr:uid="{00000000-0005-0000-0000-00003C010000}"/>
    <cellStyle name="Moeda 4 5 2 2" xfId="921" xr:uid="{00000000-0005-0000-0000-00003D010000}"/>
    <cellStyle name="Moeda 4 5 2 2 2" xfId="1761" xr:uid="{91229C51-A0F4-46D2-B6A6-73934D60E5CE}"/>
    <cellStyle name="Moeda 4 5 2 3" xfId="1347" xr:uid="{E95D84B9-8F05-424F-BF0D-A7F05E8659A4}"/>
    <cellStyle name="Moeda 4 5 3" xfId="685" xr:uid="{00000000-0005-0000-0000-00003E010000}"/>
    <cellStyle name="Moeda 4 5 3 2" xfId="1525" xr:uid="{E2E8AFC3-1A6C-4F46-B05E-3BA0B99DB0DE}"/>
    <cellStyle name="Moeda 4 5 4" xfId="1111" xr:uid="{07ED2618-F469-488C-AD7C-A0BC55DAE259}"/>
    <cellStyle name="Moeda 4 6" xfId="257" xr:uid="{00000000-0005-0000-0000-00003F010000}"/>
    <cellStyle name="Moeda 4 6 2" xfId="493" xr:uid="{00000000-0005-0000-0000-000040010000}"/>
    <cellStyle name="Moeda 4 6 2 2" xfId="907" xr:uid="{00000000-0005-0000-0000-000041010000}"/>
    <cellStyle name="Moeda 4 6 2 2 2" xfId="1747" xr:uid="{C7E56685-939E-40A4-B79B-EE2AFB873BAC}"/>
    <cellStyle name="Moeda 4 6 2 3" xfId="1333" xr:uid="{4D0B0C38-B954-4E96-BCCE-84756E73CE51}"/>
    <cellStyle name="Moeda 4 6 3" xfId="671" xr:uid="{00000000-0005-0000-0000-000042010000}"/>
    <cellStyle name="Moeda 4 6 3 2" xfId="1511" xr:uid="{D74E9546-E801-4D9A-A8A7-7806D03E1AE7}"/>
    <cellStyle name="Moeda 4 6 4" xfId="1097" xr:uid="{AFAAB37E-285A-43E4-B5EE-5621B839C600}"/>
    <cellStyle name="Moeda 4 7" xfId="333" xr:uid="{00000000-0005-0000-0000-000043010000}"/>
    <cellStyle name="Moeda 4 7 2" xfId="747" xr:uid="{00000000-0005-0000-0000-000044010000}"/>
    <cellStyle name="Moeda 4 7 2 2" xfId="1587" xr:uid="{7510F685-9F09-4594-B2D3-6FC13ABFD55B}"/>
    <cellStyle name="Moeda 4 7 3" xfId="1173" xr:uid="{A02AE89A-7457-4705-827F-1134A95060BC}"/>
    <cellStyle name="Moeda 4 8" xfId="391" xr:uid="{00000000-0005-0000-0000-000045010000}"/>
    <cellStyle name="Moeda 4 8 2" xfId="805" xr:uid="{00000000-0005-0000-0000-000046010000}"/>
    <cellStyle name="Moeda 4 8 2 2" xfId="1645" xr:uid="{E7803E93-E6E8-4E43-914E-BB27954DCA21}"/>
    <cellStyle name="Moeda 4 8 3" xfId="1231" xr:uid="{656B88FC-84FE-47DB-AAA6-BE0778CE65B5}"/>
    <cellStyle name="Moeda 4 9" xfId="569" xr:uid="{00000000-0005-0000-0000-000047010000}"/>
    <cellStyle name="Moeda 4 9 2" xfId="1409" xr:uid="{D7358815-B2B2-4547-BDAA-4EC34619011E}"/>
    <cellStyle name="Moeda 5" xfId="98" xr:uid="{00000000-0005-0000-0000-000048010000}"/>
    <cellStyle name="Moeda 5 2" xfId="128" xr:uid="{00000000-0005-0000-0000-000049010000}"/>
    <cellStyle name="Moeda 5 2 2" xfId="311" xr:uid="{00000000-0005-0000-0000-00004A010000}"/>
    <cellStyle name="Moeda 5 2 2 2" xfId="547" xr:uid="{00000000-0005-0000-0000-00004B010000}"/>
    <cellStyle name="Moeda 5 2 2 2 2" xfId="961" xr:uid="{00000000-0005-0000-0000-00004C010000}"/>
    <cellStyle name="Moeda 5 2 2 2 2 2" xfId="1801" xr:uid="{6CC71E25-B844-4587-820F-D3162F709CEA}"/>
    <cellStyle name="Moeda 5 2 2 2 3" xfId="1387" xr:uid="{8AA70C22-E5F7-4F1F-8AB8-61AD34A22450}"/>
    <cellStyle name="Moeda 5 2 2 3" xfId="725" xr:uid="{00000000-0005-0000-0000-00004D010000}"/>
    <cellStyle name="Moeda 5 2 2 3 2" xfId="1565" xr:uid="{16181E5A-2FAC-4150-8028-59761B6897A7}"/>
    <cellStyle name="Moeda 5 2 2 4" xfId="1151" xr:uid="{7F30AFCE-9FA3-44E7-9F54-BEAA5CBD148D}"/>
    <cellStyle name="Moeda 5 2 3" xfId="373" xr:uid="{00000000-0005-0000-0000-00004E010000}"/>
    <cellStyle name="Moeda 5 2 3 2" xfId="787" xr:uid="{00000000-0005-0000-0000-00004F010000}"/>
    <cellStyle name="Moeda 5 2 3 2 2" xfId="1627" xr:uid="{B9CFCF19-68C0-4CEB-867F-D0D808DC6243}"/>
    <cellStyle name="Moeda 5 2 3 3" xfId="1213" xr:uid="{2E62C68C-CB27-49E6-8857-0E1DA4AE10CE}"/>
    <cellStyle name="Moeda 5 2 4" xfId="431" xr:uid="{00000000-0005-0000-0000-000050010000}"/>
    <cellStyle name="Moeda 5 2 4 2" xfId="845" xr:uid="{00000000-0005-0000-0000-000051010000}"/>
    <cellStyle name="Moeda 5 2 4 2 2" xfId="1685" xr:uid="{3253D7AA-8FCF-4052-8087-A075975232B1}"/>
    <cellStyle name="Moeda 5 2 4 3" xfId="1271" xr:uid="{17634D43-F13D-41EC-AD7A-BC8F9E8FDFA3}"/>
    <cellStyle name="Moeda 5 2 5" xfId="609" xr:uid="{00000000-0005-0000-0000-000052010000}"/>
    <cellStyle name="Moeda 5 2 5 2" xfId="1449" xr:uid="{F87B4148-6D46-4AD2-BB29-872A4EE7D57F}"/>
    <cellStyle name="Moeda 5 2 6" xfId="1035" xr:uid="{C7AFF93A-1949-40AD-9A4E-41453DAF3EE0}"/>
    <cellStyle name="Moeda 5 3" xfId="147" xr:uid="{00000000-0005-0000-0000-000053010000}"/>
    <cellStyle name="Moeda 5 3 2" xfId="448" xr:uid="{00000000-0005-0000-0000-000054010000}"/>
    <cellStyle name="Moeda 5 3 2 2" xfId="862" xr:uid="{00000000-0005-0000-0000-000055010000}"/>
    <cellStyle name="Moeda 5 3 2 2 2" xfId="1702" xr:uid="{ADD90C4B-3285-417A-AE75-E0B2F0213202}"/>
    <cellStyle name="Moeda 5 3 2 3" xfId="1288" xr:uid="{011FB8F9-E109-4504-8850-A21547D09C53}"/>
    <cellStyle name="Moeda 5 3 3" xfId="626" xr:uid="{00000000-0005-0000-0000-000056010000}"/>
    <cellStyle name="Moeda 5 3 3 2" xfId="1466" xr:uid="{BC1A69D9-DEF1-4A46-98A6-17100796E76A}"/>
    <cellStyle name="Moeda 5 3 4" xfId="1052" xr:uid="{E5E351BB-7765-4B6A-813D-8537085263CD}"/>
    <cellStyle name="Moeda 5 4" xfId="224" xr:uid="{00000000-0005-0000-0000-000057010000}"/>
    <cellStyle name="Moeda 5 4 2" xfId="480" xr:uid="{00000000-0005-0000-0000-000058010000}"/>
    <cellStyle name="Moeda 5 4 2 2" xfId="894" xr:uid="{00000000-0005-0000-0000-000059010000}"/>
    <cellStyle name="Moeda 5 4 2 2 2" xfId="1734" xr:uid="{98236083-23D7-473D-A2F5-83CC7E2D3CF9}"/>
    <cellStyle name="Moeda 5 4 2 3" xfId="1320" xr:uid="{BB13924D-5356-4FA6-BA44-912FF7208ECD}"/>
    <cellStyle name="Moeda 5 4 3" xfId="658" xr:uid="{00000000-0005-0000-0000-00005A010000}"/>
    <cellStyle name="Moeda 5 4 3 2" xfId="1498" xr:uid="{6136933F-0131-4A1F-A92C-82C4182F93BE}"/>
    <cellStyle name="Moeda 5 4 4" xfId="1084" xr:uid="{2134C1C2-966E-4306-8638-3FAD8CF10A54}"/>
    <cellStyle name="Moeda 5 5" xfId="282" xr:uid="{00000000-0005-0000-0000-00005B010000}"/>
    <cellStyle name="Moeda 5 5 2" xfId="518" xr:uid="{00000000-0005-0000-0000-00005C010000}"/>
    <cellStyle name="Moeda 5 5 2 2" xfId="932" xr:uid="{00000000-0005-0000-0000-00005D010000}"/>
    <cellStyle name="Moeda 5 5 2 2 2" xfId="1772" xr:uid="{CFD25FC4-150A-4547-B481-A3AC995B21C2}"/>
    <cellStyle name="Moeda 5 5 2 3" xfId="1358" xr:uid="{0DC30F9C-53BB-4BF3-8F8C-2D60E6705728}"/>
    <cellStyle name="Moeda 5 5 3" xfId="696" xr:uid="{00000000-0005-0000-0000-00005E010000}"/>
    <cellStyle name="Moeda 5 5 3 2" xfId="1536" xr:uid="{6D472121-2C24-4605-B5EA-4654BC1FF3FF}"/>
    <cellStyle name="Moeda 5 5 4" xfId="1122" xr:uid="{1419DAFD-ACA0-456F-813E-212B39F086C5}"/>
    <cellStyle name="Moeda 5 6" xfId="344" xr:uid="{00000000-0005-0000-0000-00005F010000}"/>
    <cellStyle name="Moeda 5 6 2" xfId="758" xr:uid="{00000000-0005-0000-0000-000060010000}"/>
    <cellStyle name="Moeda 5 6 2 2" xfId="1598" xr:uid="{217E59CC-F200-4B25-843A-B739DBB75A11}"/>
    <cellStyle name="Moeda 5 6 3" xfId="1184" xr:uid="{0E3ADE4C-6970-4549-996C-2B2029696250}"/>
    <cellStyle name="Moeda 5 7" xfId="402" xr:uid="{00000000-0005-0000-0000-000061010000}"/>
    <cellStyle name="Moeda 5 7 2" xfId="816" xr:uid="{00000000-0005-0000-0000-000062010000}"/>
    <cellStyle name="Moeda 5 7 2 2" xfId="1656" xr:uid="{B1100353-6931-4308-AB15-51637AB78AD7}"/>
    <cellStyle name="Moeda 5 7 3" xfId="1242" xr:uid="{61672BC3-7EE3-42D4-96F5-438EE16788B0}"/>
    <cellStyle name="Moeda 5 8" xfId="580" xr:uid="{00000000-0005-0000-0000-000063010000}"/>
    <cellStyle name="Moeda 5 8 2" xfId="1420" xr:uid="{A32D736F-DAB6-4079-A53E-B885E0BD2936}"/>
    <cellStyle name="Moeda 5 9" xfId="1006" xr:uid="{1BBB750F-BE50-400A-AF72-60C2BFDE9929}"/>
    <cellStyle name="Moeda 6" xfId="108" xr:uid="{00000000-0005-0000-0000-000064010000}"/>
    <cellStyle name="Moeda 6 2" xfId="225" xr:uid="{00000000-0005-0000-0000-000065010000}"/>
    <cellStyle name="Moeda 6 3" xfId="291" xr:uid="{00000000-0005-0000-0000-000066010000}"/>
    <cellStyle name="Moeda 6 3 2" xfId="527" xr:uid="{00000000-0005-0000-0000-000067010000}"/>
    <cellStyle name="Moeda 6 3 2 2" xfId="941" xr:uid="{00000000-0005-0000-0000-000068010000}"/>
    <cellStyle name="Moeda 6 3 2 2 2" xfId="1781" xr:uid="{9E337BB6-1D35-4925-8735-1E6460F02EA2}"/>
    <cellStyle name="Moeda 6 3 2 3" xfId="1367" xr:uid="{58AE71B8-04A4-44F7-A57C-ECB8C871A9B3}"/>
    <cellStyle name="Moeda 6 3 3" xfId="705" xr:uid="{00000000-0005-0000-0000-000069010000}"/>
    <cellStyle name="Moeda 6 3 3 2" xfId="1545" xr:uid="{BF870638-CC29-493E-98EF-E537A1BF03C9}"/>
    <cellStyle name="Moeda 6 3 4" xfId="1131" xr:uid="{1D34FF97-C890-4899-AD61-3514CB3C3B0A}"/>
    <cellStyle name="Moeda 6 4" xfId="353" xr:uid="{00000000-0005-0000-0000-00006A010000}"/>
    <cellStyle name="Moeda 6 4 2" xfId="767" xr:uid="{00000000-0005-0000-0000-00006B010000}"/>
    <cellStyle name="Moeda 6 4 2 2" xfId="1607" xr:uid="{B2250766-F515-4356-9429-D792659DD27C}"/>
    <cellStyle name="Moeda 6 4 3" xfId="1193" xr:uid="{E2518D5F-0192-4096-90E1-5987988277D6}"/>
    <cellStyle name="Moeda 6 5" xfId="411" xr:uid="{00000000-0005-0000-0000-00006C010000}"/>
    <cellStyle name="Moeda 6 5 2" xfId="825" xr:uid="{00000000-0005-0000-0000-00006D010000}"/>
    <cellStyle name="Moeda 6 5 2 2" xfId="1665" xr:uid="{30CA1198-0951-4AEA-9EC6-54D991911CE3}"/>
    <cellStyle name="Moeda 6 5 3" xfId="1251" xr:uid="{2F682D50-C4DD-4A56-BFA1-ACC9E1238F35}"/>
    <cellStyle name="Moeda 6 6" xfId="589" xr:uid="{00000000-0005-0000-0000-00006E010000}"/>
    <cellStyle name="Moeda 6 6 2" xfId="1429" xr:uid="{378870B0-87F9-4E9C-B5B9-3AD455B667EA}"/>
    <cellStyle name="Moeda 6 7" xfId="1015" xr:uid="{0F6A10CE-45F4-4440-BA6D-61DA5409E051}"/>
    <cellStyle name="Moeda 7" xfId="137" xr:uid="{00000000-0005-0000-0000-00006F010000}"/>
    <cellStyle name="Moeda 7 2" xfId="440" xr:uid="{00000000-0005-0000-0000-000070010000}"/>
    <cellStyle name="Moeda 7 2 2" xfId="854" xr:uid="{00000000-0005-0000-0000-000071010000}"/>
    <cellStyle name="Moeda 7 2 2 2" xfId="1694" xr:uid="{6D9C63BA-E469-4BAF-A101-D6B627C174FA}"/>
    <cellStyle name="Moeda 7 2 3" xfId="1280" xr:uid="{EB069F14-FEB4-425A-A848-1C10324F7B8A}"/>
    <cellStyle name="Moeda 7 3" xfId="618" xr:uid="{00000000-0005-0000-0000-000072010000}"/>
    <cellStyle name="Moeda 7 3 2" xfId="1458" xr:uid="{C6B732C5-54C8-47D9-8168-A25BF80F6351}"/>
    <cellStyle name="Moeda 7 4" xfId="1044" xr:uid="{AFCFD043-8510-4E8D-BB6A-467FC92A3138}"/>
    <cellStyle name="Moeda 8" xfId="170" xr:uid="{00000000-0005-0000-0000-000073010000}"/>
    <cellStyle name="Moeda 8 2" xfId="469" xr:uid="{00000000-0005-0000-0000-000074010000}"/>
    <cellStyle name="Moeda 8 2 2" xfId="883" xr:uid="{00000000-0005-0000-0000-000075010000}"/>
    <cellStyle name="Moeda 8 2 2 2" xfId="1723" xr:uid="{3C94FEAB-A70D-4C78-ADB9-B0AC61CC5C1C}"/>
    <cellStyle name="Moeda 8 2 3" xfId="1309" xr:uid="{2C6BE55F-B013-4821-A04F-1AFCDDE7A0E6}"/>
    <cellStyle name="Moeda 8 3" xfId="647" xr:uid="{00000000-0005-0000-0000-000076010000}"/>
    <cellStyle name="Moeda 8 3 2" xfId="1487" xr:uid="{FFE713FB-C663-4847-9B24-F82B485C13DF}"/>
    <cellStyle name="Moeda 8 4" xfId="1073" xr:uid="{7EA6E6E8-B8FA-464A-955D-8427DB42F7BE}"/>
    <cellStyle name="Moeda 9" xfId="260" xr:uid="{00000000-0005-0000-0000-000077010000}"/>
    <cellStyle name="Moeda 9 2" xfId="496" xr:uid="{00000000-0005-0000-0000-000078010000}"/>
    <cellStyle name="Moeda 9 2 2" xfId="910" xr:uid="{00000000-0005-0000-0000-000079010000}"/>
    <cellStyle name="Moeda 9 2 2 2" xfId="1750" xr:uid="{730AEEFA-D6DA-4BED-873F-31097D2EA64E}"/>
    <cellStyle name="Moeda 9 2 3" xfId="1336" xr:uid="{B78FA3F3-3EC2-44B0-A57D-26AA4ED9E7D7}"/>
    <cellStyle name="Moeda 9 3" xfId="674" xr:uid="{00000000-0005-0000-0000-00007A010000}"/>
    <cellStyle name="Moeda 9 3 2" xfId="1514" xr:uid="{7901FB67-80B9-4C58-88AD-1B5599FBBD88}"/>
    <cellStyle name="Moeda 9 4" xfId="1100" xr:uid="{B512540C-A8DB-4F48-A172-B8AC6BEA915C}"/>
    <cellStyle name="Neutra 2" xfId="226" xr:uid="{00000000-0005-0000-0000-00007C010000}"/>
    <cellStyle name="Neutro" xfId="36" builtinId="28" customBuiltin="1"/>
    <cellStyle name="NívelLinha_1_00 - PQ 7007-0000-F15-0000-002 REV B" xfId="37" xr:uid="{00000000-0005-0000-0000-00007D010000}"/>
    <cellStyle name="Normal" xfId="0" builtinId="0"/>
    <cellStyle name="Normal 10" xfId="38" xr:uid="{00000000-0005-0000-0000-00007F010000}"/>
    <cellStyle name="Normal 11" xfId="39" xr:uid="{00000000-0005-0000-0000-000080010000}"/>
    <cellStyle name="Normal 12" xfId="40" xr:uid="{00000000-0005-0000-0000-000081010000}"/>
    <cellStyle name="Normal 13" xfId="97" xr:uid="{00000000-0005-0000-0000-000082010000}"/>
    <cellStyle name="Normal 14" xfId="184" xr:uid="{00000000-0005-0000-0000-000083010000}"/>
    <cellStyle name="Normal 15" xfId="168" xr:uid="{00000000-0005-0000-0000-000084010000}"/>
    <cellStyle name="Normal 16" xfId="41" xr:uid="{00000000-0005-0000-0000-000085010000}"/>
    <cellStyle name="Normal 16 3" xfId="227" xr:uid="{00000000-0005-0000-0000-000086010000}"/>
    <cellStyle name="Normal 17" xfId="982" xr:uid="{4623B726-5CA5-49AD-86D5-7BA042C9DE74}"/>
    <cellStyle name="Normal 18" xfId="42" xr:uid="{00000000-0005-0000-0000-000087010000}"/>
    <cellStyle name="Normal 19" xfId="1823" xr:uid="{E44AD66B-D5C1-4636-B464-DB4639DE572D}"/>
    <cellStyle name="Normal 2" xfId="43" xr:uid="{00000000-0005-0000-0000-000088010000}"/>
    <cellStyle name="Normal 2 2" xfId="44" xr:uid="{00000000-0005-0000-0000-000089010000}"/>
    <cellStyle name="Normal 2 3" xfId="180" xr:uid="{00000000-0005-0000-0000-00008A010000}"/>
    <cellStyle name="Normal 2 4" xfId="172" xr:uid="{00000000-0005-0000-0000-00008B010000}"/>
    <cellStyle name="Normal 2 5" xfId="1829" xr:uid="{372B4355-3F4C-40A3-9896-623180BCD0A1}"/>
    <cellStyle name="Normal 2_Plan1" xfId="45" xr:uid="{00000000-0005-0000-0000-00008C010000}"/>
    <cellStyle name="Normal 3" xfId="46" xr:uid="{00000000-0005-0000-0000-00008D010000}"/>
    <cellStyle name="Normal 3 2" xfId="47" xr:uid="{00000000-0005-0000-0000-00008E010000}"/>
    <cellStyle name="Normal 3 3" xfId="145" xr:uid="{00000000-0005-0000-0000-00008F010000}"/>
    <cellStyle name="Normal 3 3 2" xfId="187" xr:uid="{00000000-0005-0000-0000-000090010000}"/>
    <cellStyle name="Normal 3 4" xfId="1830" xr:uid="{CF43A36F-2391-43BE-99EC-DADD2F116C52}"/>
    <cellStyle name="Normal 4" xfId="48" xr:uid="{00000000-0005-0000-0000-000091010000}"/>
    <cellStyle name="Normal 4 2" xfId="178" xr:uid="{00000000-0005-0000-0000-000092010000}"/>
    <cellStyle name="Normal 4 3" xfId="188" xr:uid="{00000000-0005-0000-0000-000093010000}"/>
    <cellStyle name="Normal 4 4" xfId="176" xr:uid="{00000000-0005-0000-0000-000094010000}"/>
    <cellStyle name="Normal 4 5" xfId="974" xr:uid="{00000000-0005-0000-0000-000095010000}"/>
    <cellStyle name="Normal 4 6" xfId="1831" xr:uid="{EDAE20FA-CF57-44BC-8538-F6F649DE2150}"/>
    <cellStyle name="Normal 5" xfId="49" xr:uid="{00000000-0005-0000-0000-000096010000}"/>
    <cellStyle name="Normal 5 2" xfId="50" xr:uid="{00000000-0005-0000-0000-000097010000}"/>
    <cellStyle name="Normal 5 3" xfId="51" xr:uid="{00000000-0005-0000-0000-000098010000}"/>
    <cellStyle name="Normal 5 3 2" xfId="52" xr:uid="{00000000-0005-0000-0000-000099010000}"/>
    <cellStyle name="Normal 5 3 3" xfId="228" xr:uid="{00000000-0005-0000-0000-00009A010000}"/>
    <cellStyle name="Normal 5 3 4" xfId="229" xr:uid="{00000000-0005-0000-0000-00009B010000}"/>
    <cellStyle name="Normal 5 3 5" xfId="230" xr:uid="{00000000-0005-0000-0000-00009C010000}"/>
    <cellStyle name="Normal 5 4" xfId="189" xr:uid="{00000000-0005-0000-0000-00009D010000}"/>
    <cellStyle name="Normal 5 5" xfId="1832" xr:uid="{44BBE574-6C00-482C-8301-EF029C2F370F}"/>
    <cellStyle name="Normal 5_Plan1" xfId="53" xr:uid="{00000000-0005-0000-0000-00009E010000}"/>
    <cellStyle name="Normal 6" xfId="54" xr:uid="{00000000-0005-0000-0000-00009F010000}"/>
    <cellStyle name="Normal 6 2" xfId="231" xr:uid="{00000000-0005-0000-0000-0000A0010000}"/>
    <cellStyle name="Normal 7" xfId="84" xr:uid="{00000000-0005-0000-0000-0000A1010000}"/>
    <cellStyle name="Normal 7 2" xfId="83" xr:uid="{00000000-0005-0000-0000-0000A2010000}"/>
    <cellStyle name="Normal 7 3" xfId="146" xr:uid="{00000000-0005-0000-0000-0000A3010000}"/>
    <cellStyle name="Normal 8" xfId="55" xr:uid="{00000000-0005-0000-0000-0000A4010000}"/>
    <cellStyle name="Normal 9" xfId="56" xr:uid="{00000000-0005-0000-0000-0000A5010000}"/>
    <cellStyle name="Nota" xfId="57" builtinId="10" customBuiltin="1"/>
    <cellStyle name="Nota 2" xfId="58" xr:uid="{00000000-0005-0000-0000-0000AA010000}"/>
    <cellStyle name="Nota 2 2" xfId="88" xr:uid="{00000000-0005-0000-0000-0000AB010000}"/>
    <cellStyle name="Nota 2 3" xfId="150" xr:uid="{00000000-0005-0000-0000-0000AC010000}"/>
    <cellStyle name="Nota 3" xfId="232" xr:uid="{00000000-0005-0000-0000-0000AD010000}"/>
    <cellStyle name="Porcentagem" xfId="59" builtinId="5"/>
    <cellStyle name="Porcentagem 2" xfId="60" xr:uid="{00000000-0005-0000-0000-0000AF010000}"/>
    <cellStyle name="Porcentagem 2 2" xfId="233" xr:uid="{00000000-0005-0000-0000-0000B0010000}"/>
    <cellStyle name="Porcentagem 2 3" xfId="185" xr:uid="{00000000-0005-0000-0000-0000B1010000}"/>
    <cellStyle name="Porcentagem 2 4" xfId="175" xr:uid="{00000000-0005-0000-0000-0000B2010000}"/>
    <cellStyle name="Porcentagem 2 5" xfId="1833" xr:uid="{7226550E-530C-4ED6-BCBE-511E3358710E}"/>
    <cellStyle name="Porcentagem 3" xfId="61" xr:uid="{00000000-0005-0000-0000-0000B3010000}"/>
    <cellStyle name="Porcentagem 3 2" xfId="234" xr:uid="{00000000-0005-0000-0000-0000B4010000}"/>
    <cellStyle name="Porcentagem 4" xfId="256" xr:uid="{00000000-0005-0000-0000-0000B5010000}"/>
    <cellStyle name="Porcentagem 5" xfId="171" xr:uid="{00000000-0005-0000-0000-0000B6010000}"/>
    <cellStyle name="Porcentagem 6" xfId="985" xr:uid="{C70F93FE-BE45-4D39-9417-651DCD06F944}"/>
    <cellStyle name="Result" xfId="1834" xr:uid="{FB4FC4B2-26BE-40DA-AA17-287982E980B5}"/>
    <cellStyle name="Result2" xfId="1835" xr:uid="{23E652EF-7CD4-45FB-8F90-F16C6FD32370}"/>
    <cellStyle name="Ruim" xfId="30" builtinId="27" customBuiltin="1"/>
    <cellStyle name="Saída" xfId="62" builtinId="21" customBuiltin="1"/>
    <cellStyle name="Saída 2" xfId="235" xr:uid="{00000000-0005-0000-0000-0000B8010000}"/>
    <cellStyle name="Sep. milhar [0]" xfId="63" xr:uid="{00000000-0005-0000-0000-0000B9010000}"/>
    <cellStyle name="Separador de milhares 2" xfId="64" xr:uid="{00000000-0005-0000-0000-0000BA010000}"/>
    <cellStyle name="Separador de milhares 2 2" xfId="89" xr:uid="{00000000-0005-0000-0000-0000BB010000}"/>
    <cellStyle name="Separador de milhares 2 2 2" xfId="120" xr:uid="{00000000-0005-0000-0000-0000BC010000}"/>
    <cellStyle name="Separador de milhares 2 2 2 2" xfId="303" xr:uid="{00000000-0005-0000-0000-0000BD010000}"/>
    <cellStyle name="Separador de milhares 2 2 2 2 2" xfId="539" xr:uid="{00000000-0005-0000-0000-0000BE010000}"/>
    <cellStyle name="Separador de milhares 2 2 2 2 2 2" xfId="953" xr:uid="{00000000-0005-0000-0000-0000BF010000}"/>
    <cellStyle name="Separador de milhares 2 2 2 2 2 2 2" xfId="1793" xr:uid="{05EDAB97-DFCB-4ADC-A930-D3CED75EE3F4}"/>
    <cellStyle name="Separador de milhares 2 2 2 2 2 3" xfId="1379" xr:uid="{A47D23BC-AD41-47E1-AE7A-9F1900EB039A}"/>
    <cellStyle name="Separador de milhares 2 2 2 2 3" xfId="717" xr:uid="{00000000-0005-0000-0000-0000C0010000}"/>
    <cellStyle name="Separador de milhares 2 2 2 2 3 2" xfId="1557" xr:uid="{6C13A069-2210-448E-B74F-58DF3E65A3B9}"/>
    <cellStyle name="Separador de milhares 2 2 2 2 4" xfId="1143" xr:uid="{1724AD3F-26D6-471F-969E-DBE3762A493D}"/>
    <cellStyle name="Separador de milhares 2 2 2 3" xfId="365" xr:uid="{00000000-0005-0000-0000-0000C1010000}"/>
    <cellStyle name="Separador de milhares 2 2 2 3 2" xfId="779" xr:uid="{00000000-0005-0000-0000-0000C2010000}"/>
    <cellStyle name="Separador de milhares 2 2 2 3 2 2" xfId="1619" xr:uid="{A4332BBC-8A37-4E70-9D9F-520EBBB6B84B}"/>
    <cellStyle name="Separador de milhares 2 2 2 3 3" xfId="1205" xr:uid="{8818AA97-576C-4837-B822-F1BE83BA9276}"/>
    <cellStyle name="Separador de milhares 2 2 2 4" xfId="423" xr:uid="{00000000-0005-0000-0000-0000C3010000}"/>
    <cellStyle name="Separador de milhares 2 2 2 4 2" xfId="837" xr:uid="{00000000-0005-0000-0000-0000C4010000}"/>
    <cellStyle name="Separador de milhares 2 2 2 4 2 2" xfId="1677" xr:uid="{26E8EADA-07B7-4133-B6C0-D3418DF18535}"/>
    <cellStyle name="Separador de milhares 2 2 2 4 3" xfId="1263" xr:uid="{204DAE89-832E-40EC-A73A-D304C54FCC15}"/>
    <cellStyle name="Separador de milhares 2 2 2 5" xfId="601" xr:uid="{00000000-0005-0000-0000-0000C5010000}"/>
    <cellStyle name="Separador de milhares 2 2 2 5 2" xfId="1441" xr:uid="{FBB5904A-622C-4186-8107-F3465D3D8C32}"/>
    <cellStyle name="Separador de milhares 2 2 2 6" xfId="1027" xr:uid="{7D7390A4-4A23-414A-9693-EACBB7B0F5DC}"/>
    <cellStyle name="Separador de milhares 2 2 3" xfId="161" xr:uid="{00000000-0005-0000-0000-0000C6010000}"/>
    <cellStyle name="Separador de milhares 2 2 3 2" xfId="461" xr:uid="{00000000-0005-0000-0000-0000C7010000}"/>
    <cellStyle name="Separador de milhares 2 2 3 2 2" xfId="875" xr:uid="{00000000-0005-0000-0000-0000C8010000}"/>
    <cellStyle name="Separador de milhares 2 2 3 2 2 2" xfId="1715" xr:uid="{301BC25F-5CC8-466F-9917-75C1D3643CD4}"/>
    <cellStyle name="Separador de milhares 2 2 3 2 3" xfId="1301" xr:uid="{925C8EE7-71B5-4A4E-9BE4-44EB8559E5A1}"/>
    <cellStyle name="Separador de milhares 2 2 3 3" xfId="639" xr:uid="{00000000-0005-0000-0000-0000C9010000}"/>
    <cellStyle name="Separador de milhares 2 2 3 3 2" xfId="1479" xr:uid="{B1EA3264-01AE-4B39-B68A-E2987542888A}"/>
    <cellStyle name="Separador de milhares 2 2 3 4" xfId="1065" xr:uid="{7402335E-EFE6-40BA-84A4-6FE8C5508C42}"/>
    <cellStyle name="Separador de milhares 2 2 4" xfId="236" xr:uid="{00000000-0005-0000-0000-0000CA010000}"/>
    <cellStyle name="Separador de milhares 2 2 4 2" xfId="481" xr:uid="{00000000-0005-0000-0000-0000CB010000}"/>
    <cellStyle name="Separador de milhares 2 2 4 2 2" xfId="895" xr:uid="{00000000-0005-0000-0000-0000CC010000}"/>
    <cellStyle name="Separador de milhares 2 2 4 2 2 2" xfId="1735" xr:uid="{A1B16799-0817-4E5E-95D4-F16EAAC81F01}"/>
    <cellStyle name="Separador de milhares 2 2 4 2 3" xfId="1321" xr:uid="{DE491782-D380-4E02-A024-B3BAF72C610D}"/>
    <cellStyle name="Separador de milhares 2 2 4 3" xfId="659" xr:uid="{00000000-0005-0000-0000-0000CD010000}"/>
    <cellStyle name="Separador de milhares 2 2 4 3 2" xfId="1499" xr:uid="{7DC6BB06-5FF8-474D-8649-645CDA457230}"/>
    <cellStyle name="Separador de milhares 2 2 4 4" xfId="1085" xr:uid="{96C3AF67-28CB-4F41-8D06-786B87B0CE14}"/>
    <cellStyle name="Separador de milhares 2 2 5" xfId="274" xr:uid="{00000000-0005-0000-0000-0000CE010000}"/>
    <cellStyle name="Separador de milhares 2 2 5 2" xfId="510" xr:uid="{00000000-0005-0000-0000-0000CF010000}"/>
    <cellStyle name="Separador de milhares 2 2 5 2 2" xfId="924" xr:uid="{00000000-0005-0000-0000-0000D0010000}"/>
    <cellStyle name="Separador de milhares 2 2 5 2 2 2" xfId="1764" xr:uid="{0814BC29-1B28-45F1-A14B-070E7EFED602}"/>
    <cellStyle name="Separador de milhares 2 2 5 2 3" xfId="1350" xr:uid="{00087A50-93AB-45C1-967D-FCDBC5838CCB}"/>
    <cellStyle name="Separador de milhares 2 2 5 3" xfId="688" xr:uid="{00000000-0005-0000-0000-0000D1010000}"/>
    <cellStyle name="Separador de milhares 2 2 5 3 2" xfId="1528" xr:uid="{F1EFC5AB-6AFF-4DF7-962B-A4F06C69919D}"/>
    <cellStyle name="Separador de milhares 2 2 5 4" xfId="1114" xr:uid="{780FFA23-2914-422C-8BC6-FEBFCBABAB80}"/>
    <cellStyle name="Separador de milhares 2 2 6" xfId="336" xr:uid="{00000000-0005-0000-0000-0000D2010000}"/>
    <cellStyle name="Separador de milhares 2 2 6 2" xfId="750" xr:uid="{00000000-0005-0000-0000-0000D3010000}"/>
    <cellStyle name="Separador de milhares 2 2 6 2 2" xfId="1590" xr:uid="{307D9602-F2C7-42F4-87B5-D01473C01F9C}"/>
    <cellStyle name="Separador de milhares 2 2 6 3" xfId="1176" xr:uid="{5697633C-187A-4A9A-A7F9-4FC01BDA73B8}"/>
    <cellStyle name="Separador de milhares 2 2 7" xfId="394" xr:uid="{00000000-0005-0000-0000-0000D4010000}"/>
    <cellStyle name="Separador de milhares 2 2 7 2" xfId="808" xr:uid="{00000000-0005-0000-0000-0000D5010000}"/>
    <cellStyle name="Separador de milhares 2 2 7 2 2" xfId="1648" xr:uid="{4BACCBF1-D6A6-4E30-ACED-7B54C54673DE}"/>
    <cellStyle name="Separador de milhares 2 2 7 3" xfId="1234" xr:uid="{51B2588C-CF94-449A-B918-C1A2CFD758DD}"/>
    <cellStyle name="Separador de milhares 2 2 8" xfId="572" xr:uid="{00000000-0005-0000-0000-0000D6010000}"/>
    <cellStyle name="Separador de milhares 2 2 8 2" xfId="1412" xr:uid="{17B729D7-C4A0-4B0C-88D3-3EA83597A103}"/>
    <cellStyle name="Separador de milhares 2 2 9" xfId="998" xr:uid="{8C7AFD88-7718-4767-8DD1-D61E168C6976}"/>
    <cellStyle name="Separador de milhares 2 3" xfId="151" xr:uid="{00000000-0005-0000-0000-0000D7010000}"/>
    <cellStyle name="Separador de milhares 2 3 2" xfId="259" xr:uid="{00000000-0005-0000-0000-0000D8010000}"/>
    <cellStyle name="Separador de milhares 2 3 2 2" xfId="495" xr:uid="{00000000-0005-0000-0000-0000D9010000}"/>
    <cellStyle name="Separador de milhares 2 3 2 2 2" xfId="909" xr:uid="{00000000-0005-0000-0000-0000DA010000}"/>
    <cellStyle name="Separador de milhares 2 3 2 2 2 2" xfId="1749" xr:uid="{FDC46D22-5DB7-403B-B5C6-01B370267B9F}"/>
    <cellStyle name="Separador de milhares 2 3 2 2 3" xfId="1335" xr:uid="{F45D0928-B85C-42AE-BA0D-871314FE8539}"/>
    <cellStyle name="Separador de milhares 2 3 2 3" xfId="673" xr:uid="{00000000-0005-0000-0000-0000DB010000}"/>
    <cellStyle name="Separador de milhares 2 3 2 3 2" xfId="1513" xr:uid="{3836E641-C0B8-40A9-B41F-041EBFA6D172}"/>
    <cellStyle name="Separador de milhares 2 3 2 4" xfId="1099" xr:uid="{5349B9DC-FF99-4E37-AF13-D2B6132C6025}"/>
    <cellStyle name="Separador de milhares 2 3 3" xfId="451" xr:uid="{00000000-0005-0000-0000-0000DC010000}"/>
    <cellStyle name="Separador de milhares 2 3 3 2" xfId="865" xr:uid="{00000000-0005-0000-0000-0000DD010000}"/>
    <cellStyle name="Separador de milhares 2 3 3 2 2" xfId="1705" xr:uid="{8BBCDD46-357B-4F6C-83E6-18C2322082A5}"/>
    <cellStyle name="Separador de milhares 2 3 3 3" xfId="1291" xr:uid="{585E7B93-4768-4AF5-91D4-172827448EB9}"/>
    <cellStyle name="Separador de milhares 2 3 4" xfId="629" xr:uid="{00000000-0005-0000-0000-0000DE010000}"/>
    <cellStyle name="Separador de milhares 2 3 4 2" xfId="1469" xr:uid="{6DFA9A0C-4F01-41A1-A78D-4706C5325026}"/>
    <cellStyle name="Separador de milhares 2 3 5" xfId="1055" xr:uid="{F1268B6C-E9F3-4541-B107-F747F3D933CA}"/>
    <cellStyle name="Separador de milhares 3" xfId="65" xr:uid="{00000000-0005-0000-0000-0000DF010000}"/>
    <cellStyle name="Separador de milhares 3 2" xfId="237" xr:uid="{00000000-0005-0000-0000-0000E0010000}"/>
    <cellStyle name="Separador de milhares 3 2 2" xfId="321" xr:uid="{00000000-0005-0000-0000-0000E1010000}"/>
    <cellStyle name="Separador de milhares 3 2 2 2" xfId="557" xr:uid="{00000000-0005-0000-0000-0000E2010000}"/>
    <cellStyle name="Separador de milhares 3 2 2 2 2" xfId="971" xr:uid="{00000000-0005-0000-0000-0000E3010000}"/>
    <cellStyle name="Separador de milhares 3 2 2 2 2 2" xfId="1811" xr:uid="{E9C50429-A4CF-4450-A4DB-635CDC70ACA2}"/>
    <cellStyle name="Separador de milhares 3 2 2 2 3" xfId="1397" xr:uid="{699A8E46-AC27-4874-B4ED-FE1E7589E240}"/>
    <cellStyle name="Separador de milhares 3 2 2 3" xfId="735" xr:uid="{00000000-0005-0000-0000-0000E4010000}"/>
    <cellStyle name="Separador de milhares 3 2 2 3 2" xfId="1575" xr:uid="{A4D5FE6F-9C65-41E1-B0A6-0A813A527CB1}"/>
    <cellStyle name="Separador de milhares 3 2 2 4" xfId="1161" xr:uid="{CB6E64AE-5810-4969-B125-240704EC79DE}"/>
    <cellStyle name="Separador de milhares 3 2 3" xfId="482" xr:uid="{00000000-0005-0000-0000-0000E5010000}"/>
    <cellStyle name="Separador de milhares 3 2 3 2" xfId="896" xr:uid="{00000000-0005-0000-0000-0000E6010000}"/>
    <cellStyle name="Separador de milhares 3 2 3 2 2" xfId="1736" xr:uid="{E0C85A79-D495-4FF3-ABBE-F9CB657F9FD8}"/>
    <cellStyle name="Separador de milhares 3 2 3 3" xfId="1322" xr:uid="{CC88A4E0-E191-4355-AB9A-E80893B92EF0}"/>
    <cellStyle name="Separador de milhares 3 2 4" xfId="660" xr:uid="{00000000-0005-0000-0000-0000E7010000}"/>
    <cellStyle name="Separador de milhares 3 2 4 2" xfId="1500" xr:uid="{20F5677D-040B-4863-8A50-E71615B021C5}"/>
    <cellStyle name="Separador de milhares 3 2 5" xfId="1086" xr:uid="{7ED4702A-BE66-4CD7-8C14-FC48BFB06802}"/>
    <cellStyle name="Sepavador de milhares [0]_Pasta2" xfId="66" xr:uid="{00000000-0005-0000-0000-0000E8010000}"/>
    <cellStyle name="Texto de Aviso" xfId="67" builtinId="11" customBuiltin="1"/>
    <cellStyle name="Texto de Aviso 2" xfId="238" xr:uid="{00000000-0005-0000-0000-0000EA010000}"/>
    <cellStyle name="Texto Explicativo" xfId="68" builtinId="53" customBuiltin="1"/>
    <cellStyle name="Texto Explicativo 2" xfId="239" xr:uid="{00000000-0005-0000-0000-0000EC010000}"/>
    <cellStyle name="Título" xfId="69" builtinId="15" customBuiltin="1"/>
    <cellStyle name="Título 1" xfId="70" builtinId="16" customBuiltin="1"/>
    <cellStyle name="Título 1 2" xfId="240" xr:uid="{00000000-0005-0000-0000-0000EF010000}"/>
    <cellStyle name="Título 2" xfId="71" builtinId="17" customBuiltin="1"/>
    <cellStyle name="Título 2 2" xfId="241" xr:uid="{00000000-0005-0000-0000-0000F1010000}"/>
    <cellStyle name="Título 3" xfId="72" builtinId="18" customBuiltin="1"/>
    <cellStyle name="Título 3 2" xfId="242" xr:uid="{00000000-0005-0000-0000-0000F3010000}"/>
    <cellStyle name="Título 3 2 12" xfId="107" xr:uid="{00000000-0005-0000-0000-0000F4010000}"/>
    <cellStyle name="Título 4" xfId="73" builtinId="19" customBuiltin="1"/>
    <cellStyle name="Título 4 2" xfId="243" xr:uid="{00000000-0005-0000-0000-0000F6010000}"/>
    <cellStyle name="Título 5" xfId="244" xr:uid="{00000000-0005-0000-0000-0000F7010000}"/>
    <cellStyle name="Total" xfId="74" builtinId="25" customBuiltin="1"/>
    <cellStyle name="Total 2" xfId="245" xr:uid="{00000000-0005-0000-0000-0000F9010000}"/>
    <cellStyle name="Vírgula" xfId="75" builtinId="3"/>
    <cellStyle name="Vírgula 10" xfId="140" xr:uid="{00000000-0005-0000-0000-0000FB010000}"/>
    <cellStyle name="Vírgula 10 2" xfId="443" xr:uid="{00000000-0005-0000-0000-0000FC010000}"/>
    <cellStyle name="Vírgula 10 2 2" xfId="857" xr:uid="{00000000-0005-0000-0000-0000FD010000}"/>
    <cellStyle name="Vírgula 10 2 2 2" xfId="1697" xr:uid="{BDEEE12C-A096-46C1-BA56-8BEB74C382E0}"/>
    <cellStyle name="Vírgula 10 2 3" xfId="1283" xr:uid="{3A09818F-9CAC-454C-907A-C44282D3959F}"/>
    <cellStyle name="Vírgula 10 3" xfId="621" xr:uid="{00000000-0005-0000-0000-0000FE010000}"/>
    <cellStyle name="Vírgula 10 3 2" xfId="1461" xr:uid="{2FE8EDE7-1EB6-4A47-BC1C-763A0600479B}"/>
    <cellStyle name="Vírgula 10 4" xfId="1047" xr:uid="{4CC98DFA-A209-4320-8937-B9FF61AAC370}"/>
    <cellStyle name="Vírgula 11" xfId="169" xr:uid="{00000000-0005-0000-0000-0000FF010000}"/>
    <cellStyle name="Vírgula 11 2" xfId="468" xr:uid="{00000000-0005-0000-0000-000000020000}"/>
    <cellStyle name="Vírgula 11 2 2" xfId="882" xr:uid="{00000000-0005-0000-0000-000001020000}"/>
    <cellStyle name="Vírgula 11 2 2 2" xfId="1722" xr:uid="{9557CDF9-59ED-438F-8A72-66D8C55D6AE8}"/>
    <cellStyle name="Vírgula 11 2 3" xfId="1308" xr:uid="{30B7C37E-3DF6-4C27-836D-A7371C1CCFEB}"/>
    <cellStyle name="Vírgula 11 3" xfId="646" xr:uid="{00000000-0005-0000-0000-000002020000}"/>
    <cellStyle name="Vírgula 11 3 2" xfId="1486" xr:uid="{5CA0C581-A2E1-4086-9A06-D9C5BD49B9C8}"/>
    <cellStyle name="Vírgula 11 4" xfId="1072" xr:uid="{FD8C82A4-BBD4-4744-9E85-E0FBB478D1D1}"/>
    <cellStyle name="Vírgula 12" xfId="265" xr:uid="{00000000-0005-0000-0000-000003020000}"/>
    <cellStyle name="Vírgula 12 2" xfId="501" xr:uid="{00000000-0005-0000-0000-000004020000}"/>
    <cellStyle name="Vírgula 12 2 2" xfId="915" xr:uid="{00000000-0005-0000-0000-000005020000}"/>
    <cellStyle name="Vírgula 12 2 2 2" xfId="1755" xr:uid="{8FB5E976-EC29-4192-8316-7C42414AFC7A}"/>
    <cellStyle name="Vírgula 12 2 3" xfId="1341" xr:uid="{95AF19F3-A8C4-4CD2-947C-08B83F16AA93}"/>
    <cellStyle name="Vírgula 12 3" xfId="679" xr:uid="{00000000-0005-0000-0000-000006020000}"/>
    <cellStyle name="Vírgula 12 3 2" xfId="1519" xr:uid="{A830BC03-303C-416F-BF89-0512FC008506}"/>
    <cellStyle name="Vírgula 12 4" xfId="1105" xr:uid="{832999DF-D66B-484E-A656-9FE4CA9AD865}"/>
    <cellStyle name="Vírgula 13" xfId="264" xr:uid="{00000000-0005-0000-0000-000007020000}"/>
    <cellStyle name="Vírgula 13 2" xfId="500" xr:uid="{00000000-0005-0000-0000-000008020000}"/>
    <cellStyle name="Vírgula 13 2 2" xfId="914" xr:uid="{00000000-0005-0000-0000-000009020000}"/>
    <cellStyle name="Vírgula 13 2 2 2" xfId="1754" xr:uid="{48373D0D-3E2C-4B4E-8494-663A860B4062}"/>
    <cellStyle name="Vírgula 13 2 3" xfId="1340" xr:uid="{A19B1AFD-BF13-49D4-B775-2DF661D98A19}"/>
    <cellStyle name="Vírgula 13 3" xfId="678" xr:uid="{00000000-0005-0000-0000-00000A020000}"/>
    <cellStyle name="Vírgula 13 3 2" xfId="1518" xr:uid="{D83207AC-0EE0-42EE-9A4B-31910E8697C6}"/>
    <cellStyle name="Vírgula 13 4" xfId="1104" xr:uid="{94741CD2-6E15-47C2-9E7D-461BD54B65D0}"/>
    <cellStyle name="Vírgula 14" xfId="327" xr:uid="{00000000-0005-0000-0000-00000B020000}"/>
    <cellStyle name="Vírgula 14 2" xfId="741" xr:uid="{00000000-0005-0000-0000-00000C020000}"/>
    <cellStyle name="Vírgula 14 2 2" xfId="1581" xr:uid="{A6DBDB66-9116-4B0C-A80E-366B1CF5EF90}"/>
    <cellStyle name="Vírgula 14 3" xfId="1167" xr:uid="{EC76D12C-2EFD-49D4-A83E-8042669DE88C}"/>
    <cellStyle name="Vírgula 15" xfId="385" xr:uid="{00000000-0005-0000-0000-00000D020000}"/>
    <cellStyle name="Vírgula 15 2" xfId="799" xr:uid="{00000000-0005-0000-0000-00000E020000}"/>
    <cellStyle name="Vírgula 15 2 2" xfId="1639" xr:uid="{12D6DC11-336D-4B11-B2A8-2672E543BCF5}"/>
    <cellStyle name="Vírgula 15 3" xfId="1225" xr:uid="{B7863FC1-2012-4473-8E09-C33A300CBF85}"/>
    <cellStyle name="Vírgula 16" xfId="563" xr:uid="{00000000-0005-0000-0000-00000F020000}"/>
    <cellStyle name="Vírgula 16 2" xfId="1403" xr:uid="{09142BAD-946A-4313-885A-D8B45552FB0E}"/>
    <cellStyle name="Vírgula 17" xfId="977" xr:uid="{00000000-0005-0000-0000-000010020000}"/>
    <cellStyle name="Vírgula 17 2" xfId="1816" xr:uid="{CB632E50-FBA4-4BB4-B16C-046E337A8A86}"/>
    <cellStyle name="Vírgula 18" xfId="981" xr:uid="{D1BCF7CA-4D87-40B6-985B-8E42823742D0}"/>
    <cellStyle name="Vírgula 18 2" xfId="1820" xr:uid="{3F382ACA-8E26-4969-8435-5720E7B7BC6D}"/>
    <cellStyle name="Vírgula 19" xfId="989" xr:uid="{7A7F909A-64EF-4212-BBE0-A5F0C64FA2C2}"/>
    <cellStyle name="Vírgula 2" xfId="76" xr:uid="{00000000-0005-0000-0000-000011020000}"/>
    <cellStyle name="Vírgula 2 10" xfId="386" xr:uid="{00000000-0005-0000-0000-000012020000}"/>
    <cellStyle name="Vírgula 2 10 2" xfId="800" xr:uid="{00000000-0005-0000-0000-000013020000}"/>
    <cellStyle name="Vírgula 2 10 2 2" xfId="1640" xr:uid="{259F31D5-8FE6-4EEE-9352-D403CD8BB1C3}"/>
    <cellStyle name="Vírgula 2 10 3" xfId="1226" xr:uid="{8ADD8CD1-21C6-4DF1-A310-62B8942FB631}"/>
    <cellStyle name="Vírgula 2 11" xfId="564" xr:uid="{00000000-0005-0000-0000-000014020000}"/>
    <cellStyle name="Vírgula 2 11 2" xfId="1404" xr:uid="{A47A26BA-E8FD-448C-B6B5-07E89B672DAD}"/>
    <cellStyle name="Vírgula 2 12" xfId="976" xr:uid="{00000000-0005-0000-0000-000015020000}"/>
    <cellStyle name="Vírgula 2 12 2" xfId="1815" xr:uid="{0FBC7BD6-B7C2-42A8-BED9-F17818452888}"/>
    <cellStyle name="Vírgula 2 13" xfId="980" xr:uid="{DBCB97E2-3A49-4BCA-8C32-E6A725A50CBE}"/>
    <cellStyle name="Vírgula 2 13 2" xfId="1819" xr:uid="{71C89DBE-EC76-4B00-88D6-715C34827968}"/>
    <cellStyle name="Vírgula 2 14" xfId="1836" xr:uid="{F9E94825-2383-4791-BC55-5C74F0BC8EB9}"/>
    <cellStyle name="Vírgula 2 15" xfId="990" xr:uid="{0F49F67F-DCEF-4120-88F5-0B7A6A8CD21C}"/>
    <cellStyle name="Vírgula 2 2" xfId="77" xr:uid="{00000000-0005-0000-0000-000016020000}"/>
    <cellStyle name="Vírgula 2 2 10" xfId="565" xr:uid="{00000000-0005-0000-0000-000017020000}"/>
    <cellStyle name="Vírgula 2 2 10 2" xfId="1405" xr:uid="{70E1516D-0D8A-4C81-B760-B59B93E69618}"/>
    <cellStyle name="Vírgula 2 2 11" xfId="978" xr:uid="{00000000-0005-0000-0000-000018020000}"/>
    <cellStyle name="Vírgula 2 2 11 2" xfId="1817" xr:uid="{4E9834E8-3047-42D2-93AB-91D1DC200DD2}"/>
    <cellStyle name="Vírgula 2 2 12" xfId="1837" xr:uid="{EE8F1E2D-5C59-460E-A08B-BD4AB76B16B3}"/>
    <cellStyle name="Vírgula 2 2 13" xfId="991" xr:uid="{3DBE3F4D-9294-40B7-9323-373933B7A075}"/>
    <cellStyle name="Vírgula 2 2 2" xfId="92" xr:uid="{00000000-0005-0000-0000-000019020000}"/>
    <cellStyle name="Vírgula 2 2 2 2" xfId="123" xr:uid="{00000000-0005-0000-0000-00001A020000}"/>
    <cellStyle name="Vírgula 2 2 2 2 2" xfId="306" xr:uid="{00000000-0005-0000-0000-00001B020000}"/>
    <cellStyle name="Vírgula 2 2 2 2 2 2" xfId="542" xr:uid="{00000000-0005-0000-0000-00001C020000}"/>
    <cellStyle name="Vírgula 2 2 2 2 2 2 2" xfId="956" xr:uid="{00000000-0005-0000-0000-00001D020000}"/>
    <cellStyle name="Vírgula 2 2 2 2 2 2 2 2" xfId="1796" xr:uid="{AD799632-D452-4402-A2F1-F8777355F2FC}"/>
    <cellStyle name="Vírgula 2 2 2 2 2 2 3" xfId="1382" xr:uid="{6B8501EB-AC42-4ED1-A7FA-2D4466C25E8F}"/>
    <cellStyle name="Vírgula 2 2 2 2 2 3" xfId="720" xr:uid="{00000000-0005-0000-0000-00001E020000}"/>
    <cellStyle name="Vírgula 2 2 2 2 2 3 2" xfId="1560" xr:uid="{CCBB1731-96AD-4A9E-99EF-30BF88FD5681}"/>
    <cellStyle name="Vírgula 2 2 2 2 2 4" xfId="1146" xr:uid="{7B2CB87B-0F48-4B0E-9459-154B2DFF15AE}"/>
    <cellStyle name="Vírgula 2 2 2 2 3" xfId="368" xr:uid="{00000000-0005-0000-0000-00001F020000}"/>
    <cellStyle name="Vírgula 2 2 2 2 3 2" xfId="782" xr:uid="{00000000-0005-0000-0000-000020020000}"/>
    <cellStyle name="Vírgula 2 2 2 2 3 2 2" xfId="1622" xr:uid="{CAF6A21B-3AA8-49ED-8883-8F581C7A0606}"/>
    <cellStyle name="Vírgula 2 2 2 2 3 3" xfId="1208" xr:uid="{490F8C10-F943-4E49-979E-B03AD88A8055}"/>
    <cellStyle name="Vírgula 2 2 2 2 4" xfId="426" xr:uid="{00000000-0005-0000-0000-000021020000}"/>
    <cellStyle name="Vírgula 2 2 2 2 4 2" xfId="840" xr:uid="{00000000-0005-0000-0000-000022020000}"/>
    <cellStyle name="Vírgula 2 2 2 2 4 2 2" xfId="1680" xr:uid="{D2634876-E8D9-414C-AD9A-7EB2CE2F1ED3}"/>
    <cellStyle name="Vírgula 2 2 2 2 4 3" xfId="1266" xr:uid="{C5533239-A825-48DA-AD24-29F7DD85556C}"/>
    <cellStyle name="Vírgula 2 2 2 2 5" xfId="604" xr:uid="{00000000-0005-0000-0000-000023020000}"/>
    <cellStyle name="Vírgula 2 2 2 2 5 2" xfId="1444" xr:uid="{6131EC82-B12F-43D4-8FBD-E1D17188B312}"/>
    <cellStyle name="Vírgula 2 2 2 2 6" xfId="1030" xr:uid="{8FB67C1B-784A-4645-B6BB-8DCC0ACDA768}"/>
    <cellStyle name="Vírgula 2 2 2 3" xfId="164" xr:uid="{00000000-0005-0000-0000-000024020000}"/>
    <cellStyle name="Vírgula 2 2 2 3 2" xfId="464" xr:uid="{00000000-0005-0000-0000-000025020000}"/>
    <cellStyle name="Vírgula 2 2 2 3 2 2" xfId="878" xr:uid="{00000000-0005-0000-0000-000026020000}"/>
    <cellStyle name="Vírgula 2 2 2 3 2 2 2" xfId="1718" xr:uid="{4FE27812-7E78-4BF8-96BB-52BACA72880C}"/>
    <cellStyle name="Vírgula 2 2 2 3 2 3" xfId="1304" xr:uid="{1596E50A-0EED-47CE-A57C-9FEF423D6B9C}"/>
    <cellStyle name="Vírgula 2 2 2 3 3" xfId="642" xr:uid="{00000000-0005-0000-0000-000027020000}"/>
    <cellStyle name="Vírgula 2 2 2 3 3 2" xfId="1482" xr:uid="{493FBFB5-C410-492E-8189-25BC6CE5073F}"/>
    <cellStyle name="Vírgula 2 2 2 3 4" xfId="1068" xr:uid="{C2DA20DC-9FD9-414D-9BA0-23E3010BC194}"/>
    <cellStyle name="Vírgula 2 2 2 4" xfId="246" xr:uid="{00000000-0005-0000-0000-000028020000}"/>
    <cellStyle name="Vírgula 2 2 2 4 2" xfId="483" xr:uid="{00000000-0005-0000-0000-000029020000}"/>
    <cellStyle name="Vírgula 2 2 2 4 2 2" xfId="897" xr:uid="{00000000-0005-0000-0000-00002A020000}"/>
    <cellStyle name="Vírgula 2 2 2 4 2 2 2" xfId="1737" xr:uid="{7E9E69ED-9681-40C1-A190-4AA1458C08C3}"/>
    <cellStyle name="Vírgula 2 2 2 4 2 3" xfId="1323" xr:uid="{91E268D0-ABD0-4DE6-BE3A-6CAF7E04746B}"/>
    <cellStyle name="Vírgula 2 2 2 4 3" xfId="661" xr:uid="{00000000-0005-0000-0000-00002B020000}"/>
    <cellStyle name="Vírgula 2 2 2 4 3 2" xfId="1501" xr:uid="{97DEAF44-19C5-42B2-A1F9-4C23288584C1}"/>
    <cellStyle name="Vírgula 2 2 2 4 4" xfId="1087" xr:uid="{5B04265E-2FE9-46CB-A2DC-AC791FDA19EE}"/>
    <cellStyle name="Vírgula 2 2 2 5" xfId="277" xr:uid="{00000000-0005-0000-0000-00002C020000}"/>
    <cellStyle name="Vírgula 2 2 2 5 2" xfId="513" xr:uid="{00000000-0005-0000-0000-00002D020000}"/>
    <cellStyle name="Vírgula 2 2 2 5 2 2" xfId="927" xr:uid="{00000000-0005-0000-0000-00002E020000}"/>
    <cellStyle name="Vírgula 2 2 2 5 2 2 2" xfId="1767" xr:uid="{4937C3E8-BFD3-4DEA-9DA0-AD8995595B1F}"/>
    <cellStyle name="Vírgula 2 2 2 5 2 3" xfId="1353" xr:uid="{6A4DBB87-FBC6-410E-A0FC-DD1F03AFEC4D}"/>
    <cellStyle name="Vírgula 2 2 2 5 3" xfId="691" xr:uid="{00000000-0005-0000-0000-00002F020000}"/>
    <cellStyle name="Vírgula 2 2 2 5 3 2" xfId="1531" xr:uid="{B4A648A2-877C-4582-9ED2-86E5D30D1FDE}"/>
    <cellStyle name="Vírgula 2 2 2 5 4" xfId="1117" xr:uid="{BF6A1A32-0592-40FC-8E5F-BD247707E0E8}"/>
    <cellStyle name="Vírgula 2 2 2 6" xfId="339" xr:uid="{00000000-0005-0000-0000-000030020000}"/>
    <cellStyle name="Vírgula 2 2 2 6 2" xfId="753" xr:uid="{00000000-0005-0000-0000-000031020000}"/>
    <cellStyle name="Vírgula 2 2 2 6 2 2" xfId="1593" xr:uid="{E4B43CD1-240B-468D-9318-484573A73C68}"/>
    <cellStyle name="Vírgula 2 2 2 6 3" xfId="1179" xr:uid="{EDABE582-844B-4BF4-A3FF-9E12F7FF62C9}"/>
    <cellStyle name="Vírgula 2 2 2 7" xfId="397" xr:uid="{00000000-0005-0000-0000-000032020000}"/>
    <cellStyle name="Vírgula 2 2 2 7 2" xfId="811" xr:uid="{00000000-0005-0000-0000-000033020000}"/>
    <cellStyle name="Vírgula 2 2 2 7 2 2" xfId="1651" xr:uid="{9A2E821D-C0AE-4544-AB8F-EDC3D8B3891F}"/>
    <cellStyle name="Vírgula 2 2 2 7 3" xfId="1237" xr:uid="{678EB85A-AA0E-4082-A8B9-477AE12A1E6A}"/>
    <cellStyle name="Vírgula 2 2 2 8" xfId="575" xr:uid="{00000000-0005-0000-0000-000034020000}"/>
    <cellStyle name="Vírgula 2 2 2 8 2" xfId="1415" xr:uid="{12772FF3-DEAD-4969-AFA6-329805375CF7}"/>
    <cellStyle name="Vírgula 2 2 2 9" xfId="1001" xr:uid="{5F0194B7-A5AD-43C5-85BB-25186437445A}"/>
    <cellStyle name="Vírgula 2 2 3" xfId="103" xr:uid="{00000000-0005-0000-0000-000035020000}"/>
    <cellStyle name="Vírgula 2 2 3 2" xfId="133" xr:uid="{00000000-0005-0000-0000-000036020000}"/>
    <cellStyle name="Vírgula 2 2 3 2 2" xfId="316" xr:uid="{00000000-0005-0000-0000-000037020000}"/>
    <cellStyle name="Vírgula 2 2 3 2 2 2" xfId="552" xr:uid="{00000000-0005-0000-0000-000038020000}"/>
    <cellStyle name="Vírgula 2 2 3 2 2 2 2" xfId="966" xr:uid="{00000000-0005-0000-0000-000039020000}"/>
    <cellStyle name="Vírgula 2 2 3 2 2 2 2 2" xfId="1806" xr:uid="{A2D1A9BA-E587-43E6-8510-6F331B488107}"/>
    <cellStyle name="Vírgula 2 2 3 2 2 2 3" xfId="1392" xr:uid="{A842993D-4CE5-48DC-86F4-092FE0A255CA}"/>
    <cellStyle name="Vírgula 2 2 3 2 2 3" xfId="730" xr:uid="{00000000-0005-0000-0000-00003A020000}"/>
    <cellStyle name="Vírgula 2 2 3 2 2 3 2" xfId="1570" xr:uid="{9653933E-40D3-4E68-BB34-7CA9097F2DD0}"/>
    <cellStyle name="Vírgula 2 2 3 2 2 4" xfId="1156" xr:uid="{B1014B32-84B6-41D3-811A-FD544585EF71}"/>
    <cellStyle name="Vírgula 2 2 3 2 3" xfId="378" xr:uid="{00000000-0005-0000-0000-00003B020000}"/>
    <cellStyle name="Vírgula 2 2 3 2 3 2" xfId="792" xr:uid="{00000000-0005-0000-0000-00003C020000}"/>
    <cellStyle name="Vírgula 2 2 3 2 3 2 2" xfId="1632" xr:uid="{EF15DA29-9491-4D4D-8238-6D49DE4A299B}"/>
    <cellStyle name="Vírgula 2 2 3 2 3 3" xfId="1218" xr:uid="{9AE0A587-D68B-427A-BF19-7107D1521353}"/>
    <cellStyle name="Vírgula 2 2 3 2 4" xfId="436" xr:uid="{00000000-0005-0000-0000-00003D020000}"/>
    <cellStyle name="Vírgula 2 2 3 2 4 2" xfId="850" xr:uid="{00000000-0005-0000-0000-00003E020000}"/>
    <cellStyle name="Vírgula 2 2 3 2 4 2 2" xfId="1690" xr:uid="{980BC784-35CF-4ACC-8F92-2487B8C6A532}"/>
    <cellStyle name="Vírgula 2 2 3 2 4 3" xfId="1276" xr:uid="{C44BCBC4-21D5-4587-8CD3-069F5D68268B}"/>
    <cellStyle name="Vírgula 2 2 3 2 5" xfId="614" xr:uid="{00000000-0005-0000-0000-00003F020000}"/>
    <cellStyle name="Vírgula 2 2 3 2 5 2" xfId="1454" xr:uid="{113D7353-4BE7-4979-8064-BE807425007B}"/>
    <cellStyle name="Vírgula 2 2 3 2 6" xfId="1040" xr:uid="{A01BCEA2-3D09-4405-8180-01ADDA81FC5E}"/>
    <cellStyle name="Vírgula 2 2 3 3" xfId="154" xr:uid="{00000000-0005-0000-0000-000040020000}"/>
    <cellStyle name="Vírgula 2 2 3 3 2" xfId="454" xr:uid="{00000000-0005-0000-0000-000041020000}"/>
    <cellStyle name="Vírgula 2 2 3 3 2 2" xfId="868" xr:uid="{00000000-0005-0000-0000-000042020000}"/>
    <cellStyle name="Vírgula 2 2 3 3 2 2 2" xfId="1708" xr:uid="{3395EFCC-450E-4AA8-8F02-2C0D8FA62B52}"/>
    <cellStyle name="Vírgula 2 2 3 3 2 3" xfId="1294" xr:uid="{F9A51B77-F5A8-4C8F-95A8-26506F29DA43}"/>
    <cellStyle name="Vírgula 2 2 3 3 3" xfId="632" xr:uid="{00000000-0005-0000-0000-000043020000}"/>
    <cellStyle name="Vírgula 2 2 3 3 3 2" xfId="1472" xr:uid="{B0F7E0DC-51D6-44C7-90C5-5303D1E3E6EB}"/>
    <cellStyle name="Vírgula 2 2 3 3 4" xfId="1058" xr:uid="{295108D8-4A90-48D5-A0BE-5F673842CEC0}"/>
    <cellStyle name="Vírgula 2 2 3 4" xfId="287" xr:uid="{00000000-0005-0000-0000-000044020000}"/>
    <cellStyle name="Vírgula 2 2 3 4 2" xfId="523" xr:uid="{00000000-0005-0000-0000-000045020000}"/>
    <cellStyle name="Vírgula 2 2 3 4 2 2" xfId="937" xr:uid="{00000000-0005-0000-0000-000046020000}"/>
    <cellStyle name="Vírgula 2 2 3 4 2 2 2" xfId="1777" xr:uid="{6226F63C-19CC-4C3D-91AC-30D9CDAD7CF9}"/>
    <cellStyle name="Vírgula 2 2 3 4 2 3" xfId="1363" xr:uid="{C9299AF3-2119-4A4B-8B15-A6A3347E2D56}"/>
    <cellStyle name="Vírgula 2 2 3 4 3" xfId="701" xr:uid="{00000000-0005-0000-0000-000047020000}"/>
    <cellStyle name="Vírgula 2 2 3 4 3 2" xfId="1541" xr:uid="{727DF111-DA90-4A32-9FD1-7FD7E1F41BD3}"/>
    <cellStyle name="Vírgula 2 2 3 4 4" xfId="1127" xr:uid="{3531991B-3A01-42A3-91A3-C35E262A90C0}"/>
    <cellStyle name="Vírgula 2 2 3 5" xfId="349" xr:uid="{00000000-0005-0000-0000-000048020000}"/>
    <cellStyle name="Vírgula 2 2 3 5 2" xfId="763" xr:uid="{00000000-0005-0000-0000-000049020000}"/>
    <cellStyle name="Vírgula 2 2 3 5 2 2" xfId="1603" xr:uid="{9D66615C-E039-4326-9901-CC4B30F47E80}"/>
    <cellStyle name="Vírgula 2 2 3 5 3" xfId="1189" xr:uid="{F1A06023-EB18-4085-9431-F92994F81364}"/>
    <cellStyle name="Vírgula 2 2 3 6" xfId="407" xr:uid="{00000000-0005-0000-0000-00004A020000}"/>
    <cellStyle name="Vírgula 2 2 3 6 2" xfId="821" xr:uid="{00000000-0005-0000-0000-00004B020000}"/>
    <cellStyle name="Vírgula 2 2 3 6 2 2" xfId="1661" xr:uid="{00E46898-2FED-4C0F-B4CF-6C49CF4C8CE5}"/>
    <cellStyle name="Vírgula 2 2 3 6 3" xfId="1247" xr:uid="{58014F1F-382D-460A-A051-A8FCAB996CAB}"/>
    <cellStyle name="Vírgula 2 2 3 7" xfId="585" xr:uid="{00000000-0005-0000-0000-00004C020000}"/>
    <cellStyle name="Vírgula 2 2 3 7 2" xfId="1425" xr:uid="{C8ECC358-E86F-4CE0-93F0-637E0130CBDE}"/>
    <cellStyle name="Vírgula 2 2 3 8" xfId="1011" xr:uid="{E3A0CF95-3461-4EC6-A6BF-BB5DC9E80C02}"/>
    <cellStyle name="Vírgula 2 2 4" xfId="113" xr:uid="{00000000-0005-0000-0000-00004D020000}"/>
    <cellStyle name="Vírgula 2 2 4 2" xfId="296" xr:uid="{00000000-0005-0000-0000-00004E020000}"/>
    <cellStyle name="Vírgula 2 2 4 2 2" xfId="532" xr:uid="{00000000-0005-0000-0000-00004F020000}"/>
    <cellStyle name="Vírgula 2 2 4 2 2 2" xfId="946" xr:uid="{00000000-0005-0000-0000-000050020000}"/>
    <cellStyle name="Vírgula 2 2 4 2 2 2 2" xfId="1786" xr:uid="{CB2A33D6-754B-4B2B-B878-B770187DE5B0}"/>
    <cellStyle name="Vírgula 2 2 4 2 2 3" xfId="1372" xr:uid="{27E417A7-0440-4C66-9487-8C87AFD5A526}"/>
    <cellStyle name="Vírgula 2 2 4 2 3" xfId="710" xr:uid="{00000000-0005-0000-0000-000051020000}"/>
    <cellStyle name="Vírgula 2 2 4 2 3 2" xfId="1550" xr:uid="{22DB0672-D790-4BB1-8B42-740BFC629C0E}"/>
    <cellStyle name="Vírgula 2 2 4 2 4" xfId="1136" xr:uid="{BCF7635A-1C90-4645-85DC-1727501D2C61}"/>
    <cellStyle name="Vírgula 2 2 4 3" xfId="358" xr:uid="{00000000-0005-0000-0000-000052020000}"/>
    <cellStyle name="Vírgula 2 2 4 3 2" xfId="772" xr:uid="{00000000-0005-0000-0000-000053020000}"/>
    <cellStyle name="Vírgula 2 2 4 3 2 2" xfId="1612" xr:uid="{50D1C846-01AE-4EE5-9DB4-ADD8A5A31892}"/>
    <cellStyle name="Vírgula 2 2 4 3 3" xfId="1198" xr:uid="{6B0C02E3-3D43-4C4B-9AF6-8180DE017D75}"/>
    <cellStyle name="Vírgula 2 2 4 4" xfId="416" xr:uid="{00000000-0005-0000-0000-000054020000}"/>
    <cellStyle name="Vírgula 2 2 4 4 2" xfId="830" xr:uid="{00000000-0005-0000-0000-000055020000}"/>
    <cellStyle name="Vírgula 2 2 4 4 2 2" xfId="1670" xr:uid="{421700AE-3A94-4192-B011-69947F144E81}"/>
    <cellStyle name="Vírgula 2 2 4 4 3" xfId="1256" xr:uid="{CCB65B48-148C-45B9-837D-5CB0BB9CBC26}"/>
    <cellStyle name="Vírgula 2 2 4 5" xfId="594" xr:uid="{00000000-0005-0000-0000-000056020000}"/>
    <cellStyle name="Vírgula 2 2 4 5 2" xfId="1434" xr:uid="{439797FF-313B-43E3-AC8A-763ADA470231}"/>
    <cellStyle name="Vírgula 2 2 4 6" xfId="1020" xr:uid="{5FA99A79-1256-4D28-9D56-A688A43B04BB}"/>
    <cellStyle name="Vírgula 2 2 5" xfId="142" xr:uid="{00000000-0005-0000-0000-000057020000}"/>
    <cellStyle name="Vírgula 2 2 5 2" xfId="445" xr:uid="{00000000-0005-0000-0000-000058020000}"/>
    <cellStyle name="Vírgula 2 2 5 2 2" xfId="859" xr:uid="{00000000-0005-0000-0000-000059020000}"/>
    <cellStyle name="Vírgula 2 2 5 2 2 2" xfId="1699" xr:uid="{0B1A10EA-78FE-4EA1-A323-EE1F1CEBC5E3}"/>
    <cellStyle name="Vírgula 2 2 5 2 3" xfId="1285" xr:uid="{581405C8-89C7-441E-BBBD-482B4010B948}"/>
    <cellStyle name="Vírgula 2 2 5 3" xfId="623" xr:uid="{00000000-0005-0000-0000-00005A020000}"/>
    <cellStyle name="Vírgula 2 2 5 3 2" xfId="1463" xr:uid="{3AA9B05F-4740-4EC6-8399-080ABC8F4782}"/>
    <cellStyle name="Vírgula 2 2 5 4" xfId="1049" xr:uid="{A3AF5624-C90A-4421-9DE1-05AE2165885F}"/>
    <cellStyle name="Vírgula 2 2 6" xfId="182" xr:uid="{00000000-0005-0000-0000-00005B020000}"/>
    <cellStyle name="Vírgula 2 2 6 2" xfId="475" xr:uid="{00000000-0005-0000-0000-00005C020000}"/>
    <cellStyle name="Vírgula 2 2 6 2 2" xfId="889" xr:uid="{00000000-0005-0000-0000-00005D020000}"/>
    <cellStyle name="Vírgula 2 2 6 2 2 2" xfId="1729" xr:uid="{7E16EF75-42F2-424D-8CDF-9B4813DB2395}"/>
    <cellStyle name="Vírgula 2 2 6 2 3" xfId="1315" xr:uid="{E6F5AA93-22D7-4C03-BB5E-DAD9F739C105}"/>
    <cellStyle name="Vírgula 2 2 6 3" xfId="653" xr:uid="{00000000-0005-0000-0000-00005E020000}"/>
    <cellStyle name="Vírgula 2 2 6 3 2" xfId="1493" xr:uid="{831D982C-2020-4B77-8073-23FF0EB177A2}"/>
    <cellStyle name="Vírgula 2 2 6 4" xfId="1079" xr:uid="{1F04789B-B289-49E9-807F-5137910B0524}"/>
    <cellStyle name="Vírgula 2 2 7" xfId="267" xr:uid="{00000000-0005-0000-0000-00005F020000}"/>
    <cellStyle name="Vírgula 2 2 7 2" xfId="503" xr:uid="{00000000-0005-0000-0000-000060020000}"/>
    <cellStyle name="Vírgula 2 2 7 2 2" xfId="917" xr:uid="{00000000-0005-0000-0000-000061020000}"/>
    <cellStyle name="Vírgula 2 2 7 2 2 2" xfId="1757" xr:uid="{82A7F195-7317-4EE4-8C19-3762EB4FB986}"/>
    <cellStyle name="Vírgula 2 2 7 2 3" xfId="1343" xr:uid="{AFE18BE6-F051-46F4-B4E6-4387028913CC}"/>
    <cellStyle name="Vírgula 2 2 7 3" xfId="681" xr:uid="{00000000-0005-0000-0000-000062020000}"/>
    <cellStyle name="Vírgula 2 2 7 3 2" xfId="1521" xr:uid="{6DA83099-D173-4C36-90D5-BB989A99EDA7}"/>
    <cellStyle name="Vírgula 2 2 7 4" xfId="1107" xr:uid="{99879660-49A4-4B75-A1DB-E0EF774C92DC}"/>
    <cellStyle name="Vírgula 2 2 8" xfId="329" xr:uid="{00000000-0005-0000-0000-000063020000}"/>
    <cellStyle name="Vírgula 2 2 8 2" xfId="743" xr:uid="{00000000-0005-0000-0000-000064020000}"/>
    <cellStyle name="Vírgula 2 2 8 2 2" xfId="1583" xr:uid="{DD9A27D5-81F7-4556-9A40-95DEE6353F4F}"/>
    <cellStyle name="Vírgula 2 2 8 3" xfId="1169" xr:uid="{529128DE-50F4-4C45-8255-2BF7645FB8AA}"/>
    <cellStyle name="Vírgula 2 2 9" xfId="387" xr:uid="{00000000-0005-0000-0000-000065020000}"/>
    <cellStyle name="Vírgula 2 2 9 2" xfId="801" xr:uid="{00000000-0005-0000-0000-000066020000}"/>
    <cellStyle name="Vírgula 2 2 9 2 2" xfId="1641" xr:uid="{6B25DB2C-8CAE-4406-92A2-BCB0AA251B19}"/>
    <cellStyle name="Vírgula 2 2 9 3" xfId="1227" xr:uid="{D91EA708-2E1B-4CEC-AE90-C5DFDBF77046}"/>
    <cellStyle name="Vírgula 2 3" xfId="91" xr:uid="{00000000-0005-0000-0000-000067020000}"/>
    <cellStyle name="Vírgula 2 3 2" xfId="122" xr:uid="{00000000-0005-0000-0000-000068020000}"/>
    <cellStyle name="Vírgula 2 3 2 2" xfId="305" xr:uid="{00000000-0005-0000-0000-000069020000}"/>
    <cellStyle name="Vírgula 2 3 2 2 2" xfId="541" xr:uid="{00000000-0005-0000-0000-00006A020000}"/>
    <cellStyle name="Vírgula 2 3 2 2 2 2" xfId="955" xr:uid="{00000000-0005-0000-0000-00006B020000}"/>
    <cellStyle name="Vírgula 2 3 2 2 2 2 2" xfId="1795" xr:uid="{60D4AB37-0947-47F9-AAB8-FC41203AAA70}"/>
    <cellStyle name="Vírgula 2 3 2 2 2 3" xfId="1381" xr:uid="{0F005F43-A3B6-4F00-9C41-2662F980F446}"/>
    <cellStyle name="Vírgula 2 3 2 2 3" xfId="719" xr:uid="{00000000-0005-0000-0000-00006C020000}"/>
    <cellStyle name="Vírgula 2 3 2 2 3 2" xfId="1559" xr:uid="{BE70CBDE-D406-4BAB-8E4B-C1404FB09F71}"/>
    <cellStyle name="Vírgula 2 3 2 2 4" xfId="1145" xr:uid="{EE891A7B-0E5F-43C7-914C-C65A2E1C7AAD}"/>
    <cellStyle name="Vírgula 2 3 2 3" xfId="367" xr:uid="{00000000-0005-0000-0000-00006D020000}"/>
    <cellStyle name="Vírgula 2 3 2 3 2" xfId="781" xr:uid="{00000000-0005-0000-0000-00006E020000}"/>
    <cellStyle name="Vírgula 2 3 2 3 2 2" xfId="1621" xr:uid="{CC3643B9-0085-4548-84FA-6812CCE8A5DB}"/>
    <cellStyle name="Vírgula 2 3 2 3 3" xfId="1207" xr:uid="{5CFBF206-01F7-46FA-98F6-4D6E7AC7FEFF}"/>
    <cellStyle name="Vírgula 2 3 2 4" xfId="425" xr:uid="{00000000-0005-0000-0000-00006F020000}"/>
    <cellStyle name="Vírgula 2 3 2 4 2" xfId="839" xr:uid="{00000000-0005-0000-0000-000070020000}"/>
    <cellStyle name="Vírgula 2 3 2 4 2 2" xfId="1679" xr:uid="{2F5C15B4-AE45-43D6-A98D-CCB64F7B93F6}"/>
    <cellStyle name="Vírgula 2 3 2 4 3" xfId="1265" xr:uid="{6E9EC6EB-543D-4BF7-9637-6BC8246553AC}"/>
    <cellStyle name="Vírgula 2 3 2 5" xfId="603" xr:uid="{00000000-0005-0000-0000-000071020000}"/>
    <cellStyle name="Vírgula 2 3 2 5 2" xfId="1443" xr:uid="{AEC8D585-6FFB-4DA3-A3C3-69496E3BE252}"/>
    <cellStyle name="Vírgula 2 3 2 6" xfId="1029" xr:uid="{25436FEF-D211-4B46-AFAF-38CB3C662662}"/>
    <cellStyle name="Vírgula 2 3 3" xfId="163" xr:uid="{00000000-0005-0000-0000-000072020000}"/>
    <cellStyle name="Vírgula 2 3 3 2" xfId="463" xr:uid="{00000000-0005-0000-0000-000073020000}"/>
    <cellStyle name="Vírgula 2 3 3 2 2" xfId="877" xr:uid="{00000000-0005-0000-0000-000074020000}"/>
    <cellStyle name="Vírgula 2 3 3 2 2 2" xfId="1717" xr:uid="{1FCA0230-A7DA-4D02-B7A2-4711CBB10B23}"/>
    <cellStyle name="Vírgula 2 3 3 2 3" xfId="1303" xr:uid="{5B3C57A7-31BD-4918-9EC2-AB4F33B7BFAB}"/>
    <cellStyle name="Vírgula 2 3 3 3" xfId="641" xr:uid="{00000000-0005-0000-0000-000075020000}"/>
    <cellStyle name="Vírgula 2 3 3 3 2" xfId="1481" xr:uid="{030B2974-CE44-4DDD-847A-4691D40F5F48}"/>
    <cellStyle name="Vírgula 2 3 3 4" xfId="1067" xr:uid="{997C2F15-24E9-4CB2-9420-17109B6A7B85}"/>
    <cellStyle name="Vírgula 2 3 4" xfId="247" xr:uid="{00000000-0005-0000-0000-000076020000}"/>
    <cellStyle name="Vírgula 2 3 4 2" xfId="484" xr:uid="{00000000-0005-0000-0000-000077020000}"/>
    <cellStyle name="Vírgula 2 3 4 2 2" xfId="898" xr:uid="{00000000-0005-0000-0000-000078020000}"/>
    <cellStyle name="Vírgula 2 3 4 2 2 2" xfId="1738" xr:uid="{CA2E7301-A2E4-4FBC-BA37-B3C0F8A2AEDE}"/>
    <cellStyle name="Vírgula 2 3 4 2 3" xfId="1324" xr:uid="{783A91CC-49E1-4542-B2B0-A90A7E0065D7}"/>
    <cellStyle name="Vírgula 2 3 4 3" xfId="662" xr:uid="{00000000-0005-0000-0000-000079020000}"/>
    <cellStyle name="Vírgula 2 3 4 3 2" xfId="1502" xr:uid="{542BF2E7-8021-4F7D-BA81-9CACF2E7DCA6}"/>
    <cellStyle name="Vírgula 2 3 4 4" xfId="1088" xr:uid="{03286F38-6239-4B88-BD52-18ED608C15F0}"/>
    <cellStyle name="Vírgula 2 3 5" xfId="276" xr:uid="{00000000-0005-0000-0000-00007A020000}"/>
    <cellStyle name="Vírgula 2 3 5 2" xfId="512" xr:uid="{00000000-0005-0000-0000-00007B020000}"/>
    <cellStyle name="Vírgula 2 3 5 2 2" xfId="926" xr:uid="{00000000-0005-0000-0000-00007C020000}"/>
    <cellStyle name="Vírgula 2 3 5 2 2 2" xfId="1766" xr:uid="{A2C0F179-4C01-49C8-A947-FDFA74F62DE7}"/>
    <cellStyle name="Vírgula 2 3 5 2 3" xfId="1352" xr:uid="{8078B625-C9B5-4161-9171-A3186A9B366F}"/>
    <cellStyle name="Vírgula 2 3 5 3" xfId="690" xr:uid="{00000000-0005-0000-0000-00007D020000}"/>
    <cellStyle name="Vírgula 2 3 5 3 2" xfId="1530" xr:uid="{71C12BC0-6683-48C9-8CF7-9BF4FA94B2AD}"/>
    <cellStyle name="Vírgula 2 3 5 4" xfId="1116" xr:uid="{1B0CD35C-A5BE-431E-9AB2-1B5EC0CFED27}"/>
    <cellStyle name="Vírgula 2 3 6" xfId="338" xr:uid="{00000000-0005-0000-0000-00007E020000}"/>
    <cellStyle name="Vírgula 2 3 6 2" xfId="752" xr:uid="{00000000-0005-0000-0000-00007F020000}"/>
    <cellStyle name="Vírgula 2 3 6 2 2" xfId="1592" xr:uid="{7DDDFBE4-4764-4AE6-8516-C3AE6F47DC85}"/>
    <cellStyle name="Vírgula 2 3 6 3" xfId="1178" xr:uid="{D1234880-E5E3-461F-841C-CC4D0678E7E7}"/>
    <cellStyle name="Vírgula 2 3 7" xfId="396" xr:uid="{00000000-0005-0000-0000-000080020000}"/>
    <cellStyle name="Vírgula 2 3 7 2" xfId="810" xr:uid="{00000000-0005-0000-0000-000081020000}"/>
    <cellStyle name="Vírgula 2 3 7 2 2" xfId="1650" xr:uid="{DF7E2D3A-C1DE-4CBB-9F91-FE347358F1A3}"/>
    <cellStyle name="Vírgula 2 3 7 3" xfId="1236" xr:uid="{B4E2D518-E028-4A94-A779-50964618918E}"/>
    <cellStyle name="Vírgula 2 3 8" xfId="574" xr:uid="{00000000-0005-0000-0000-000082020000}"/>
    <cellStyle name="Vírgula 2 3 8 2" xfId="1414" xr:uid="{15D6547B-7B9B-4340-9126-0C9952D2D4DC}"/>
    <cellStyle name="Vírgula 2 3 9" xfId="1000" xr:uid="{9D28995D-B5BF-49DA-9658-AAC3117282D7}"/>
    <cellStyle name="Vírgula 2 4" xfId="102" xr:uid="{00000000-0005-0000-0000-000083020000}"/>
    <cellStyle name="Vírgula 2 4 2" xfId="132" xr:uid="{00000000-0005-0000-0000-000084020000}"/>
    <cellStyle name="Vírgula 2 4 2 2" xfId="315" xr:uid="{00000000-0005-0000-0000-000085020000}"/>
    <cellStyle name="Vírgula 2 4 2 2 2" xfId="551" xr:uid="{00000000-0005-0000-0000-000086020000}"/>
    <cellStyle name="Vírgula 2 4 2 2 2 2" xfId="965" xr:uid="{00000000-0005-0000-0000-000087020000}"/>
    <cellStyle name="Vírgula 2 4 2 2 2 2 2" xfId="1805" xr:uid="{6AB60AF0-DC9E-4FF6-86B1-6970E298449E}"/>
    <cellStyle name="Vírgula 2 4 2 2 2 3" xfId="1391" xr:uid="{649EFBDA-CAF5-4695-ADB7-AF817E710DAC}"/>
    <cellStyle name="Vírgula 2 4 2 2 3" xfId="729" xr:uid="{00000000-0005-0000-0000-000088020000}"/>
    <cellStyle name="Vírgula 2 4 2 2 3 2" xfId="1569" xr:uid="{8F9764A7-2A74-4381-A708-DECEEDB8E7E3}"/>
    <cellStyle name="Vírgula 2 4 2 2 4" xfId="1155" xr:uid="{BDF5C9B9-BFF2-4D0F-B4AF-D5F1FE7862FD}"/>
    <cellStyle name="Vírgula 2 4 2 3" xfId="377" xr:uid="{00000000-0005-0000-0000-000089020000}"/>
    <cellStyle name="Vírgula 2 4 2 3 2" xfId="791" xr:uid="{00000000-0005-0000-0000-00008A020000}"/>
    <cellStyle name="Vírgula 2 4 2 3 2 2" xfId="1631" xr:uid="{3EAAA29E-589C-4108-A9D8-E1438317EFE3}"/>
    <cellStyle name="Vírgula 2 4 2 3 3" xfId="1217" xr:uid="{6B06AA1C-020E-409C-A04E-A5CEB2C8669A}"/>
    <cellStyle name="Vírgula 2 4 2 4" xfId="435" xr:uid="{00000000-0005-0000-0000-00008B020000}"/>
    <cellStyle name="Vírgula 2 4 2 4 2" xfId="849" xr:uid="{00000000-0005-0000-0000-00008C020000}"/>
    <cellStyle name="Vírgula 2 4 2 4 2 2" xfId="1689" xr:uid="{1D3DE5C8-5F82-4F4D-A9EA-1AE0FDEB65F7}"/>
    <cellStyle name="Vírgula 2 4 2 4 3" xfId="1275" xr:uid="{75E5A539-5F85-45E9-AB13-E01306837D15}"/>
    <cellStyle name="Vírgula 2 4 2 5" xfId="613" xr:uid="{00000000-0005-0000-0000-00008D020000}"/>
    <cellStyle name="Vírgula 2 4 2 5 2" xfId="1453" xr:uid="{BE5672D6-AB41-4F12-92BA-1A253B4C069B}"/>
    <cellStyle name="Vírgula 2 4 2 6" xfId="1039" xr:uid="{0945D4CC-4256-4F72-AEFB-C4F05E226B75}"/>
    <cellStyle name="Vírgula 2 4 3" xfId="153" xr:uid="{00000000-0005-0000-0000-00008E020000}"/>
    <cellStyle name="Vírgula 2 4 3 2" xfId="453" xr:uid="{00000000-0005-0000-0000-00008F020000}"/>
    <cellStyle name="Vírgula 2 4 3 2 2" xfId="867" xr:uid="{00000000-0005-0000-0000-000090020000}"/>
    <cellStyle name="Vírgula 2 4 3 2 2 2" xfId="1707" xr:uid="{52AD1E64-6DE9-43B2-8A2A-99B94B9E6C26}"/>
    <cellStyle name="Vírgula 2 4 3 2 3" xfId="1293" xr:uid="{4AFFDA2A-95F2-44B6-AA52-2A972C40D359}"/>
    <cellStyle name="Vírgula 2 4 3 3" xfId="631" xr:uid="{00000000-0005-0000-0000-000091020000}"/>
    <cellStyle name="Vírgula 2 4 3 3 2" xfId="1471" xr:uid="{3E0E818F-42A5-41CB-9411-065CAC771332}"/>
    <cellStyle name="Vírgula 2 4 3 4" xfId="1057" xr:uid="{99DEBCCA-480F-4609-BD94-D1F52F7E751A}"/>
    <cellStyle name="Vírgula 2 4 4" xfId="248" xr:uid="{00000000-0005-0000-0000-000092020000}"/>
    <cellStyle name="Vírgula 2 4 4 2" xfId="485" xr:uid="{00000000-0005-0000-0000-000093020000}"/>
    <cellStyle name="Vírgula 2 4 4 2 2" xfId="899" xr:uid="{00000000-0005-0000-0000-000094020000}"/>
    <cellStyle name="Vírgula 2 4 4 2 2 2" xfId="1739" xr:uid="{7B35D815-0CAF-4090-A85A-AD10B9917793}"/>
    <cellStyle name="Vírgula 2 4 4 2 3" xfId="1325" xr:uid="{A0BC8D98-F15C-47CF-86DC-F5DEE1F3A14E}"/>
    <cellStyle name="Vírgula 2 4 4 3" xfId="663" xr:uid="{00000000-0005-0000-0000-000095020000}"/>
    <cellStyle name="Vírgula 2 4 4 3 2" xfId="1503" xr:uid="{BF79F904-E566-4C94-9C22-1277C47D4C3E}"/>
    <cellStyle name="Vírgula 2 4 4 4" xfId="1089" xr:uid="{1C859E3C-629A-4691-A1DF-AC7044A38685}"/>
    <cellStyle name="Vírgula 2 4 5" xfId="286" xr:uid="{00000000-0005-0000-0000-000096020000}"/>
    <cellStyle name="Vírgula 2 4 5 2" xfId="522" xr:uid="{00000000-0005-0000-0000-000097020000}"/>
    <cellStyle name="Vírgula 2 4 5 2 2" xfId="936" xr:uid="{00000000-0005-0000-0000-000098020000}"/>
    <cellStyle name="Vírgula 2 4 5 2 2 2" xfId="1776" xr:uid="{B5A2206E-B82A-4250-96CA-0E9401920C2C}"/>
    <cellStyle name="Vírgula 2 4 5 2 3" xfId="1362" xr:uid="{D790D803-0B66-4589-B0FA-D0C66180B3BA}"/>
    <cellStyle name="Vírgula 2 4 5 3" xfId="700" xr:uid="{00000000-0005-0000-0000-000099020000}"/>
    <cellStyle name="Vírgula 2 4 5 3 2" xfId="1540" xr:uid="{2B2D33CC-73B2-42FF-8F5D-E183DF6D851D}"/>
    <cellStyle name="Vírgula 2 4 5 4" xfId="1126" xr:uid="{BFB50261-42FD-4A22-8B16-E7814FD502A3}"/>
    <cellStyle name="Vírgula 2 4 6" xfId="348" xr:uid="{00000000-0005-0000-0000-00009A020000}"/>
    <cellStyle name="Vírgula 2 4 6 2" xfId="762" xr:uid="{00000000-0005-0000-0000-00009B020000}"/>
    <cellStyle name="Vírgula 2 4 6 2 2" xfId="1602" xr:uid="{AF89219F-6515-4270-9F8E-32988908DAA5}"/>
    <cellStyle name="Vírgula 2 4 6 3" xfId="1188" xr:uid="{47A76AC6-D644-425A-A627-4C3530ACC4A3}"/>
    <cellStyle name="Vírgula 2 4 7" xfId="406" xr:uid="{00000000-0005-0000-0000-00009C020000}"/>
    <cellStyle name="Vírgula 2 4 7 2" xfId="820" xr:uid="{00000000-0005-0000-0000-00009D020000}"/>
    <cellStyle name="Vírgula 2 4 7 2 2" xfId="1660" xr:uid="{7EE6FF22-5228-4257-93A4-927B970D63AC}"/>
    <cellStyle name="Vírgula 2 4 7 3" xfId="1246" xr:uid="{1D42D1DC-8A0B-4F49-AC00-58A2C9F572D4}"/>
    <cellStyle name="Vírgula 2 4 8" xfId="584" xr:uid="{00000000-0005-0000-0000-00009E020000}"/>
    <cellStyle name="Vírgula 2 4 8 2" xfId="1424" xr:uid="{AC2DF6E1-4ADE-42D7-B0AA-57E9F743AAAA}"/>
    <cellStyle name="Vírgula 2 4 9" xfId="1010" xr:uid="{9264F576-AF11-473D-B8B8-1961396C9F77}"/>
    <cellStyle name="Vírgula 2 5" xfId="112" xr:uid="{00000000-0005-0000-0000-00009F020000}"/>
    <cellStyle name="Vírgula 2 5 2" xfId="295" xr:uid="{00000000-0005-0000-0000-0000A0020000}"/>
    <cellStyle name="Vírgula 2 5 2 2" xfId="531" xr:uid="{00000000-0005-0000-0000-0000A1020000}"/>
    <cellStyle name="Vírgula 2 5 2 2 2" xfId="945" xr:uid="{00000000-0005-0000-0000-0000A2020000}"/>
    <cellStyle name="Vírgula 2 5 2 2 2 2" xfId="1785" xr:uid="{DA33801A-C6CB-428D-A4E4-BB25257AA381}"/>
    <cellStyle name="Vírgula 2 5 2 2 3" xfId="1371" xr:uid="{EE1A158C-6B9F-4332-BEA5-74C318DF6CA3}"/>
    <cellStyle name="Vírgula 2 5 2 3" xfId="709" xr:uid="{00000000-0005-0000-0000-0000A3020000}"/>
    <cellStyle name="Vírgula 2 5 2 3 2" xfId="1549" xr:uid="{C6C30C2D-46E7-4F11-BB95-3DB118390735}"/>
    <cellStyle name="Vírgula 2 5 2 4" xfId="1135" xr:uid="{B9CCAB9C-1136-4150-9C2D-266147DF2AF4}"/>
    <cellStyle name="Vírgula 2 5 3" xfId="357" xr:uid="{00000000-0005-0000-0000-0000A4020000}"/>
    <cellStyle name="Vírgula 2 5 3 2" xfId="771" xr:uid="{00000000-0005-0000-0000-0000A5020000}"/>
    <cellStyle name="Vírgula 2 5 3 2 2" xfId="1611" xr:uid="{726E5352-C4C9-4ABF-817B-24FDAFCA8464}"/>
    <cellStyle name="Vírgula 2 5 3 3" xfId="1197" xr:uid="{5757BEB0-6777-4C7E-8A2D-7356483B46D7}"/>
    <cellStyle name="Vírgula 2 5 4" xfId="415" xr:uid="{00000000-0005-0000-0000-0000A6020000}"/>
    <cellStyle name="Vírgula 2 5 4 2" xfId="829" xr:uid="{00000000-0005-0000-0000-0000A7020000}"/>
    <cellStyle name="Vírgula 2 5 4 2 2" xfId="1669" xr:uid="{AE532923-E1C8-417A-A296-5AD1E4783231}"/>
    <cellStyle name="Vírgula 2 5 4 3" xfId="1255" xr:uid="{0D67A1BE-89F1-4AE6-89BF-80B9014B67BF}"/>
    <cellStyle name="Vírgula 2 5 5" xfId="593" xr:uid="{00000000-0005-0000-0000-0000A8020000}"/>
    <cellStyle name="Vírgula 2 5 5 2" xfId="1433" xr:uid="{682857E9-BD5E-448F-95D6-1F8410678B15}"/>
    <cellStyle name="Vírgula 2 5 6" xfId="1019" xr:uid="{FE367867-229A-4FB1-8E2B-363D9C10276C}"/>
    <cellStyle name="Vírgula 2 6" xfId="141" xr:uid="{00000000-0005-0000-0000-0000A9020000}"/>
    <cellStyle name="Vírgula 2 6 2" xfId="444" xr:uid="{00000000-0005-0000-0000-0000AA020000}"/>
    <cellStyle name="Vírgula 2 6 2 2" xfId="858" xr:uid="{00000000-0005-0000-0000-0000AB020000}"/>
    <cellStyle name="Vírgula 2 6 2 2 2" xfId="1698" xr:uid="{94954B68-DCBC-468F-B823-DB3DDC6A9856}"/>
    <cellStyle name="Vírgula 2 6 2 3" xfId="1284" xr:uid="{732412FD-B42B-40CB-83A6-5F76C68D5D2D}"/>
    <cellStyle name="Vírgula 2 6 3" xfId="622" xr:uid="{00000000-0005-0000-0000-0000AC020000}"/>
    <cellStyle name="Vírgula 2 6 3 2" xfId="1462" xr:uid="{B492CFF7-D2D2-4E3B-B3AB-0F0EF1050497}"/>
    <cellStyle name="Vírgula 2 6 4" xfId="1048" xr:uid="{1AC700C8-FCCF-4930-846F-5722971265C1}"/>
    <cellStyle name="Vírgula 2 7" xfId="174" xr:uid="{00000000-0005-0000-0000-0000AD020000}"/>
    <cellStyle name="Vírgula 2 7 2" xfId="471" xr:uid="{00000000-0005-0000-0000-0000AE020000}"/>
    <cellStyle name="Vírgula 2 7 2 2" xfId="885" xr:uid="{00000000-0005-0000-0000-0000AF020000}"/>
    <cellStyle name="Vírgula 2 7 2 2 2" xfId="1725" xr:uid="{86772C64-BC77-4066-B52D-CE7F83180469}"/>
    <cellStyle name="Vírgula 2 7 2 3" xfId="1311" xr:uid="{AF0323E8-AF55-403E-A9AF-47403A8C67FE}"/>
    <cellStyle name="Vírgula 2 7 3" xfId="649" xr:uid="{00000000-0005-0000-0000-0000B0020000}"/>
    <cellStyle name="Vírgula 2 7 3 2" xfId="1489" xr:uid="{42B5AD6D-95D0-46FF-896C-057ED7D11483}"/>
    <cellStyle name="Vírgula 2 7 4" xfId="1075" xr:uid="{D3064F98-DD5A-4536-87E4-5CA1034842F9}"/>
    <cellStyle name="Vírgula 2 8" xfId="266" xr:uid="{00000000-0005-0000-0000-0000B1020000}"/>
    <cellStyle name="Vírgula 2 8 2" xfId="502" xr:uid="{00000000-0005-0000-0000-0000B2020000}"/>
    <cellStyle name="Vírgula 2 8 2 2" xfId="916" xr:uid="{00000000-0005-0000-0000-0000B3020000}"/>
    <cellStyle name="Vírgula 2 8 2 2 2" xfId="1756" xr:uid="{13C05B71-E73B-4D01-AE5F-C07546540078}"/>
    <cellStyle name="Vírgula 2 8 2 3" xfId="1342" xr:uid="{FA1E3695-9D10-4627-BD16-20AD686BA8FD}"/>
    <cellStyle name="Vírgula 2 8 3" xfId="680" xr:uid="{00000000-0005-0000-0000-0000B4020000}"/>
    <cellStyle name="Vírgula 2 8 3 2" xfId="1520" xr:uid="{B522E3A7-13AD-40DE-A6F3-4C8569AC2F07}"/>
    <cellStyle name="Vírgula 2 8 4" xfId="1106" xr:uid="{E6B6E807-29C5-4B90-AF56-874733D5D32D}"/>
    <cellStyle name="Vírgula 2 9" xfId="328" xr:uid="{00000000-0005-0000-0000-0000B5020000}"/>
    <cellStyle name="Vírgula 2 9 2" xfId="742" xr:uid="{00000000-0005-0000-0000-0000B6020000}"/>
    <cellStyle name="Vírgula 2 9 2 2" xfId="1582" xr:uid="{88D1A091-70E2-4100-AE5A-FBF2F6C7F294}"/>
    <cellStyle name="Vírgula 2 9 3" xfId="1168" xr:uid="{5B6612E4-6226-4F0B-9BDD-BEFD996CAAF5}"/>
    <cellStyle name="Vírgula 3" xfId="78" xr:uid="{00000000-0005-0000-0000-0000B7020000}"/>
    <cellStyle name="Vírgula 3 2" xfId="249" xr:uid="{00000000-0005-0000-0000-0000B8020000}"/>
    <cellStyle name="Vírgula 3 2 2" xfId="322" xr:uid="{00000000-0005-0000-0000-0000B9020000}"/>
    <cellStyle name="Vírgula 3 2 2 2" xfId="558" xr:uid="{00000000-0005-0000-0000-0000BA020000}"/>
    <cellStyle name="Vírgula 3 2 2 2 2" xfId="972" xr:uid="{00000000-0005-0000-0000-0000BB020000}"/>
    <cellStyle name="Vírgula 3 2 2 2 2 2" xfId="1812" xr:uid="{DF37F9D0-899A-4779-9922-9BDBDDF73735}"/>
    <cellStyle name="Vírgula 3 2 2 2 3" xfId="1398" xr:uid="{3DB70DEB-BC22-4E96-B179-ECC8FC7B66F5}"/>
    <cellStyle name="Vírgula 3 2 2 3" xfId="736" xr:uid="{00000000-0005-0000-0000-0000BC020000}"/>
    <cellStyle name="Vírgula 3 2 2 3 2" xfId="1576" xr:uid="{478780A8-0794-4E5B-B15F-72B753A56B2C}"/>
    <cellStyle name="Vírgula 3 2 2 4" xfId="1162" xr:uid="{8E316F8E-66AE-4421-8677-6E46F6150BEC}"/>
    <cellStyle name="Vírgula 3 2 3" xfId="486" xr:uid="{00000000-0005-0000-0000-0000BD020000}"/>
    <cellStyle name="Vírgula 3 2 3 2" xfId="900" xr:uid="{00000000-0005-0000-0000-0000BE020000}"/>
    <cellStyle name="Vírgula 3 2 3 2 2" xfId="1740" xr:uid="{67DACE58-B5DE-489B-88DA-4360BB63DB0B}"/>
    <cellStyle name="Vírgula 3 2 3 3" xfId="1326" xr:uid="{F365D026-02C8-4123-9C30-3A193507F865}"/>
    <cellStyle name="Vírgula 3 2 4" xfId="664" xr:uid="{00000000-0005-0000-0000-0000BF020000}"/>
    <cellStyle name="Vírgula 3 2 4 2" xfId="1504" xr:uid="{A089FECB-2CE1-4BD7-80E7-B7EE4AF87565}"/>
    <cellStyle name="Vírgula 3 2 5" xfId="1090" xr:uid="{A5F77A91-BFCE-44AB-AE03-A24923FB8DAB}"/>
    <cellStyle name="Vírgula 4" xfId="79" xr:uid="{00000000-0005-0000-0000-0000C0020000}"/>
    <cellStyle name="Vírgula 4 10" xfId="992" xr:uid="{20CD7432-DCB0-421B-BF19-DF2AE2FABFA1}"/>
    <cellStyle name="Vírgula 4 2" xfId="93" xr:uid="{00000000-0005-0000-0000-0000C1020000}"/>
    <cellStyle name="Vírgula 4 2 2" xfId="124" xr:uid="{00000000-0005-0000-0000-0000C2020000}"/>
    <cellStyle name="Vírgula 4 2 2 2" xfId="307" xr:uid="{00000000-0005-0000-0000-0000C3020000}"/>
    <cellStyle name="Vírgula 4 2 2 2 2" xfId="543" xr:uid="{00000000-0005-0000-0000-0000C4020000}"/>
    <cellStyle name="Vírgula 4 2 2 2 2 2" xfId="957" xr:uid="{00000000-0005-0000-0000-0000C5020000}"/>
    <cellStyle name="Vírgula 4 2 2 2 2 2 2" xfId="1797" xr:uid="{26427EEA-6F58-43D8-B04D-FE0380ACCC93}"/>
    <cellStyle name="Vírgula 4 2 2 2 2 3" xfId="1383" xr:uid="{487DDFB6-793D-4490-89A0-437C548C9ED7}"/>
    <cellStyle name="Vírgula 4 2 2 2 3" xfId="721" xr:uid="{00000000-0005-0000-0000-0000C6020000}"/>
    <cellStyle name="Vírgula 4 2 2 2 3 2" xfId="1561" xr:uid="{2B2FDF57-2B48-4B55-8296-C67D288449E9}"/>
    <cellStyle name="Vírgula 4 2 2 2 4" xfId="1147" xr:uid="{E4EC9303-9439-409A-ADF4-9FCA202D14B4}"/>
    <cellStyle name="Vírgula 4 2 2 3" xfId="369" xr:uid="{00000000-0005-0000-0000-0000C7020000}"/>
    <cellStyle name="Vírgula 4 2 2 3 2" xfId="783" xr:uid="{00000000-0005-0000-0000-0000C8020000}"/>
    <cellStyle name="Vírgula 4 2 2 3 2 2" xfId="1623" xr:uid="{F206264D-BA92-447B-8CDF-C03EEC608761}"/>
    <cellStyle name="Vírgula 4 2 2 3 3" xfId="1209" xr:uid="{2ED7AC76-E88B-4166-A437-BAF1FD0D82A1}"/>
    <cellStyle name="Vírgula 4 2 2 4" xfId="427" xr:uid="{00000000-0005-0000-0000-0000C9020000}"/>
    <cellStyle name="Vírgula 4 2 2 4 2" xfId="841" xr:uid="{00000000-0005-0000-0000-0000CA020000}"/>
    <cellStyle name="Vírgula 4 2 2 4 2 2" xfId="1681" xr:uid="{C5B2A848-4BCD-4E51-9C40-83E0E588FEE5}"/>
    <cellStyle name="Vírgula 4 2 2 4 3" xfId="1267" xr:uid="{2E68EF9C-7113-44F4-BAAC-01ACA6A42D7D}"/>
    <cellStyle name="Vírgula 4 2 2 5" xfId="605" xr:uid="{00000000-0005-0000-0000-0000CB020000}"/>
    <cellStyle name="Vírgula 4 2 2 5 2" xfId="1445" xr:uid="{5D136AE5-D15B-4FF9-85A9-F204FE4A27A7}"/>
    <cellStyle name="Vírgula 4 2 2 6" xfId="1031" xr:uid="{1DA1F0F5-DC25-4687-BFE3-82A7557CA031}"/>
    <cellStyle name="Vírgula 4 2 3" xfId="165" xr:uid="{00000000-0005-0000-0000-0000CC020000}"/>
    <cellStyle name="Vírgula 4 2 3 2" xfId="465" xr:uid="{00000000-0005-0000-0000-0000CD020000}"/>
    <cellStyle name="Vírgula 4 2 3 2 2" xfId="879" xr:uid="{00000000-0005-0000-0000-0000CE020000}"/>
    <cellStyle name="Vírgula 4 2 3 2 2 2" xfId="1719" xr:uid="{471F0F9F-5DB7-4725-AF3D-1A9983CE7E5E}"/>
    <cellStyle name="Vírgula 4 2 3 2 3" xfId="1305" xr:uid="{08C734EA-38AB-498F-A0CC-7C623365FBCD}"/>
    <cellStyle name="Vírgula 4 2 3 3" xfId="643" xr:uid="{00000000-0005-0000-0000-0000CF020000}"/>
    <cellStyle name="Vírgula 4 2 3 3 2" xfId="1483" xr:uid="{39303F5A-AAAC-4A80-A8F3-35487D6CAC33}"/>
    <cellStyle name="Vírgula 4 2 3 4" xfId="1069" xr:uid="{40FA472D-DBE4-4346-80B9-C37F45815070}"/>
    <cellStyle name="Vírgula 4 2 4" xfId="250" xr:uid="{00000000-0005-0000-0000-0000D0020000}"/>
    <cellStyle name="Vírgula 4 2 4 2" xfId="487" xr:uid="{00000000-0005-0000-0000-0000D1020000}"/>
    <cellStyle name="Vírgula 4 2 4 2 2" xfId="901" xr:uid="{00000000-0005-0000-0000-0000D2020000}"/>
    <cellStyle name="Vírgula 4 2 4 2 2 2" xfId="1741" xr:uid="{E021A50F-797D-4723-9AE9-05E0C0ABFFAA}"/>
    <cellStyle name="Vírgula 4 2 4 2 3" xfId="1327" xr:uid="{AC386767-312D-4EC4-A469-F1D67E6D1649}"/>
    <cellStyle name="Vírgula 4 2 4 3" xfId="665" xr:uid="{00000000-0005-0000-0000-0000D3020000}"/>
    <cellStyle name="Vírgula 4 2 4 3 2" xfId="1505" xr:uid="{A20353F1-9A04-4D81-A964-5F9928653485}"/>
    <cellStyle name="Vírgula 4 2 4 4" xfId="1091" xr:uid="{6C66EC98-B561-40D3-A2CF-8B16B9AA072D}"/>
    <cellStyle name="Vírgula 4 2 5" xfId="278" xr:uid="{00000000-0005-0000-0000-0000D4020000}"/>
    <cellStyle name="Vírgula 4 2 5 2" xfId="514" xr:uid="{00000000-0005-0000-0000-0000D5020000}"/>
    <cellStyle name="Vírgula 4 2 5 2 2" xfId="928" xr:uid="{00000000-0005-0000-0000-0000D6020000}"/>
    <cellStyle name="Vírgula 4 2 5 2 2 2" xfId="1768" xr:uid="{6320BEB5-985B-4C94-9270-0A04F23E296C}"/>
    <cellStyle name="Vírgula 4 2 5 2 3" xfId="1354" xr:uid="{7E2E3353-4507-4778-AAA6-50C922F6FF69}"/>
    <cellStyle name="Vírgula 4 2 5 3" xfId="692" xr:uid="{00000000-0005-0000-0000-0000D7020000}"/>
    <cellStyle name="Vírgula 4 2 5 3 2" xfId="1532" xr:uid="{C8F48E68-8DBA-47E2-890B-425720AC9CD3}"/>
    <cellStyle name="Vírgula 4 2 5 4" xfId="1118" xr:uid="{1E778D28-6236-4153-A7D1-7901D6FF49F7}"/>
    <cellStyle name="Vírgula 4 2 6" xfId="340" xr:uid="{00000000-0005-0000-0000-0000D8020000}"/>
    <cellStyle name="Vírgula 4 2 6 2" xfId="754" xr:uid="{00000000-0005-0000-0000-0000D9020000}"/>
    <cellStyle name="Vírgula 4 2 6 2 2" xfId="1594" xr:uid="{028401A3-085A-4560-A6B0-5753D94263D2}"/>
    <cellStyle name="Vírgula 4 2 6 3" xfId="1180" xr:uid="{AC6FEDE1-2378-4A77-BB21-E2C1184BFB5D}"/>
    <cellStyle name="Vírgula 4 2 7" xfId="398" xr:uid="{00000000-0005-0000-0000-0000DA020000}"/>
    <cellStyle name="Vírgula 4 2 7 2" xfId="812" xr:uid="{00000000-0005-0000-0000-0000DB020000}"/>
    <cellStyle name="Vírgula 4 2 7 2 2" xfId="1652" xr:uid="{7C8A609C-FFF4-449B-9FBC-405BC7173EFA}"/>
    <cellStyle name="Vírgula 4 2 7 3" xfId="1238" xr:uid="{01A08899-B008-485B-B851-9481785051BB}"/>
    <cellStyle name="Vírgula 4 2 8" xfId="576" xr:uid="{00000000-0005-0000-0000-0000DC020000}"/>
    <cellStyle name="Vírgula 4 2 8 2" xfId="1416" xr:uid="{A6AC5CE3-C13A-42B1-AFBB-73B9B271F4AE}"/>
    <cellStyle name="Vírgula 4 2 9" xfId="1002" xr:uid="{BD10C4CE-D1E4-48DD-BDA5-BC3C6A6FE2A3}"/>
    <cellStyle name="Vírgula 4 3" xfId="104" xr:uid="{00000000-0005-0000-0000-0000DD020000}"/>
    <cellStyle name="Vírgula 4 3 2" xfId="134" xr:uid="{00000000-0005-0000-0000-0000DE020000}"/>
    <cellStyle name="Vírgula 4 3 2 2" xfId="317" xr:uid="{00000000-0005-0000-0000-0000DF020000}"/>
    <cellStyle name="Vírgula 4 3 2 2 2" xfId="553" xr:uid="{00000000-0005-0000-0000-0000E0020000}"/>
    <cellStyle name="Vírgula 4 3 2 2 2 2" xfId="967" xr:uid="{00000000-0005-0000-0000-0000E1020000}"/>
    <cellStyle name="Vírgula 4 3 2 2 2 2 2" xfId="1807" xr:uid="{F4F36D4E-0F4C-4CF6-A6CF-0B862A01D2E6}"/>
    <cellStyle name="Vírgula 4 3 2 2 2 3" xfId="1393" xr:uid="{1468A2DE-7D42-475B-A125-7A0123C4AC5C}"/>
    <cellStyle name="Vírgula 4 3 2 2 3" xfId="731" xr:uid="{00000000-0005-0000-0000-0000E2020000}"/>
    <cellStyle name="Vírgula 4 3 2 2 3 2" xfId="1571" xr:uid="{47E4E332-F7CE-4294-8825-1814C8F2DAF3}"/>
    <cellStyle name="Vírgula 4 3 2 2 4" xfId="1157" xr:uid="{64C6CCBF-B87A-463E-A1FA-22775EE42BCF}"/>
    <cellStyle name="Vírgula 4 3 2 3" xfId="379" xr:uid="{00000000-0005-0000-0000-0000E3020000}"/>
    <cellStyle name="Vírgula 4 3 2 3 2" xfId="793" xr:uid="{00000000-0005-0000-0000-0000E4020000}"/>
    <cellStyle name="Vírgula 4 3 2 3 2 2" xfId="1633" xr:uid="{03D592CA-55C0-4E2E-B1AA-52280A9C4C1A}"/>
    <cellStyle name="Vírgula 4 3 2 3 3" xfId="1219" xr:uid="{E492683D-D796-4C1D-BC8C-1F79C26FF2AE}"/>
    <cellStyle name="Vírgula 4 3 2 4" xfId="437" xr:uid="{00000000-0005-0000-0000-0000E5020000}"/>
    <cellStyle name="Vírgula 4 3 2 4 2" xfId="851" xr:uid="{00000000-0005-0000-0000-0000E6020000}"/>
    <cellStyle name="Vírgula 4 3 2 4 2 2" xfId="1691" xr:uid="{5B7F9382-34CA-41B3-BDD1-DB0A8C8A8087}"/>
    <cellStyle name="Vírgula 4 3 2 4 3" xfId="1277" xr:uid="{18EBB0C3-2CA3-4CF9-9EDA-604763DB0FE9}"/>
    <cellStyle name="Vírgula 4 3 2 5" xfId="615" xr:uid="{00000000-0005-0000-0000-0000E7020000}"/>
    <cellStyle name="Vírgula 4 3 2 5 2" xfId="1455" xr:uid="{5EDA4B89-620E-41C1-9F9D-CCD7DBBDBF67}"/>
    <cellStyle name="Vírgula 4 3 2 6" xfId="1041" xr:uid="{09E2779A-90FF-4565-8910-2B1E54E9973B}"/>
    <cellStyle name="Vírgula 4 3 3" xfId="155" xr:uid="{00000000-0005-0000-0000-0000E8020000}"/>
    <cellStyle name="Vírgula 4 3 3 2" xfId="455" xr:uid="{00000000-0005-0000-0000-0000E9020000}"/>
    <cellStyle name="Vírgula 4 3 3 2 2" xfId="869" xr:uid="{00000000-0005-0000-0000-0000EA020000}"/>
    <cellStyle name="Vírgula 4 3 3 2 2 2" xfId="1709" xr:uid="{CCC7F1FF-7AA3-4ED8-B7AB-C8D4CBAC6567}"/>
    <cellStyle name="Vírgula 4 3 3 2 3" xfId="1295" xr:uid="{1A7972B7-6680-4321-9138-4FBE15BA0572}"/>
    <cellStyle name="Vírgula 4 3 3 3" xfId="633" xr:uid="{00000000-0005-0000-0000-0000EB020000}"/>
    <cellStyle name="Vírgula 4 3 3 3 2" xfId="1473" xr:uid="{3F8FF215-1800-4FA6-BBD2-7667E42C941F}"/>
    <cellStyle name="Vírgula 4 3 3 4" xfId="1059" xr:uid="{6FBFCC03-40EE-4D32-BAA5-D7C548A08F42}"/>
    <cellStyle name="Vírgula 4 3 4" xfId="251" xr:uid="{00000000-0005-0000-0000-0000EC020000}"/>
    <cellStyle name="Vírgula 4 3 4 2" xfId="488" xr:uid="{00000000-0005-0000-0000-0000ED020000}"/>
    <cellStyle name="Vírgula 4 3 4 2 2" xfId="902" xr:uid="{00000000-0005-0000-0000-0000EE020000}"/>
    <cellStyle name="Vírgula 4 3 4 2 2 2" xfId="1742" xr:uid="{DC50473E-8C66-4DEB-8537-F3628BA9AB27}"/>
    <cellStyle name="Vírgula 4 3 4 2 3" xfId="1328" xr:uid="{6DC04529-EA6D-453F-8A94-4DB456B59584}"/>
    <cellStyle name="Vírgula 4 3 4 3" xfId="666" xr:uid="{00000000-0005-0000-0000-0000EF020000}"/>
    <cellStyle name="Vírgula 4 3 4 3 2" xfId="1506" xr:uid="{209B4383-2F53-42DB-A23E-1CBD77F4FF03}"/>
    <cellStyle name="Vírgula 4 3 4 4" xfId="1092" xr:uid="{F8484BCB-337B-4942-A059-6BE567F0125B}"/>
    <cellStyle name="Vírgula 4 3 5" xfId="288" xr:uid="{00000000-0005-0000-0000-0000F0020000}"/>
    <cellStyle name="Vírgula 4 3 5 2" xfId="524" xr:uid="{00000000-0005-0000-0000-0000F1020000}"/>
    <cellStyle name="Vírgula 4 3 5 2 2" xfId="938" xr:uid="{00000000-0005-0000-0000-0000F2020000}"/>
    <cellStyle name="Vírgula 4 3 5 2 2 2" xfId="1778" xr:uid="{1C574D37-8755-4758-9FFB-6595636549B1}"/>
    <cellStyle name="Vírgula 4 3 5 2 3" xfId="1364" xr:uid="{BE97D65B-6AD9-4823-83D5-125047FD6CF7}"/>
    <cellStyle name="Vírgula 4 3 5 3" xfId="702" xr:uid="{00000000-0005-0000-0000-0000F3020000}"/>
    <cellStyle name="Vírgula 4 3 5 3 2" xfId="1542" xr:uid="{2B8CD58B-5130-4962-BA8E-396CD0D27908}"/>
    <cellStyle name="Vírgula 4 3 5 4" xfId="1128" xr:uid="{73724CEC-DF61-4380-8ABE-21FA3E58B30E}"/>
    <cellStyle name="Vírgula 4 3 6" xfId="350" xr:uid="{00000000-0005-0000-0000-0000F4020000}"/>
    <cellStyle name="Vírgula 4 3 6 2" xfId="764" xr:uid="{00000000-0005-0000-0000-0000F5020000}"/>
    <cellStyle name="Vírgula 4 3 6 2 2" xfId="1604" xr:uid="{E4542705-8969-4140-8495-116FF3F42661}"/>
    <cellStyle name="Vírgula 4 3 6 3" xfId="1190" xr:uid="{74A660BB-42DC-4E66-A299-67767B103E3C}"/>
    <cellStyle name="Vírgula 4 3 7" xfId="408" xr:uid="{00000000-0005-0000-0000-0000F6020000}"/>
    <cellStyle name="Vírgula 4 3 7 2" xfId="822" xr:uid="{00000000-0005-0000-0000-0000F7020000}"/>
    <cellStyle name="Vírgula 4 3 7 2 2" xfId="1662" xr:uid="{0D1E3E34-3098-4E8F-956B-1086BD99CB86}"/>
    <cellStyle name="Vírgula 4 3 7 3" xfId="1248" xr:uid="{323C29BD-8A58-4E79-AF34-593A01398365}"/>
    <cellStyle name="Vírgula 4 3 8" xfId="586" xr:uid="{00000000-0005-0000-0000-0000F8020000}"/>
    <cellStyle name="Vírgula 4 3 8 2" xfId="1426" xr:uid="{7EDD83A6-D252-43B5-839F-FDD7FE91C502}"/>
    <cellStyle name="Vírgula 4 3 9" xfId="1012" xr:uid="{FE2246B2-C777-47E7-8EF8-F83DEFDC04F3}"/>
    <cellStyle name="Vírgula 4 4" xfId="114" xr:uid="{00000000-0005-0000-0000-0000F9020000}"/>
    <cellStyle name="Vírgula 4 4 2" xfId="297" xr:uid="{00000000-0005-0000-0000-0000FA020000}"/>
    <cellStyle name="Vírgula 4 4 2 2" xfId="533" xr:uid="{00000000-0005-0000-0000-0000FB020000}"/>
    <cellStyle name="Vírgula 4 4 2 2 2" xfId="947" xr:uid="{00000000-0005-0000-0000-0000FC020000}"/>
    <cellStyle name="Vírgula 4 4 2 2 2 2" xfId="1787" xr:uid="{7A0DC52F-AB0E-44AC-A4ED-3F78C5D118AC}"/>
    <cellStyle name="Vírgula 4 4 2 2 3" xfId="1373" xr:uid="{E7473DE9-A34F-49CD-803B-69A870E45215}"/>
    <cellStyle name="Vírgula 4 4 2 3" xfId="711" xr:uid="{00000000-0005-0000-0000-0000FD020000}"/>
    <cellStyle name="Vírgula 4 4 2 3 2" xfId="1551" xr:uid="{527005CD-700A-4798-9246-26DE4B6F9DC8}"/>
    <cellStyle name="Vírgula 4 4 2 4" xfId="1137" xr:uid="{F706DB7C-C3D6-4CA9-9F8A-337E36A77276}"/>
    <cellStyle name="Vírgula 4 4 3" xfId="359" xr:uid="{00000000-0005-0000-0000-0000FE020000}"/>
    <cellStyle name="Vírgula 4 4 3 2" xfId="773" xr:uid="{00000000-0005-0000-0000-0000FF020000}"/>
    <cellStyle name="Vírgula 4 4 3 2 2" xfId="1613" xr:uid="{82C890D0-5AA2-42EE-8DEF-20BC250E7888}"/>
    <cellStyle name="Vírgula 4 4 3 3" xfId="1199" xr:uid="{87D438CE-8144-495D-BAAC-24B3F5B57950}"/>
    <cellStyle name="Vírgula 4 4 4" xfId="417" xr:uid="{00000000-0005-0000-0000-000000030000}"/>
    <cellStyle name="Vírgula 4 4 4 2" xfId="831" xr:uid="{00000000-0005-0000-0000-000001030000}"/>
    <cellStyle name="Vírgula 4 4 4 2 2" xfId="1671" xr:uid="{0D443AD3-B3BE-45B7-8474-0A543B63FE81}"/>
    <cellStyle name="Vírgula 4 4 4 3" xfId="1257" xr:uid="{3EC7794F-1BA3-461A-81BD-E59AED90DD09}"/>
    <cellStyle name="Vírgula 4 4 5" xfId="595" xr:uid="{00000000-0005-0000-0000-000002030000}"/>
    <cellStyle name="Vírgula 4 4 5 2" xfId="1435" xr:uid="{705E4913-03DD-4241-B299-5E6AFF8CBAC0}"/>
    <cellStyle name="Vírgula 4 4 6" xfId="1021" xr:uid="{4FF86E2F-FA05-4A72-A5DA-25DF885BC62F}"/>
    <cellStyle name="Vírgula 4 5" xfId="143" xr:uid="{00000000-0005-0000-0000-000003030000}"/>
    <cellStyle name="Vírgula 4 5 2" xfId="446" xr:uid="{00000000-0005-0000-0000-000004030000}"/>
    <cellStyle name="Vírgula 4 5 2 2" xfId="860" xr:uid="{00000000-0005-0000-0000-000005030000}"/>
    <cellStyle name="Vírgula 4 5 2 2 2" xfId="1700" xr:uid="{AA2A5938-A00F-4B5C-AD61-AF6B3F0565CF}"/>
    <cellStyle name="Vírgula 4 5 2 3" xfId="1286" xr:uid="{5539E03D-A5D1-478D-9EF1-98C71193B779}"/>
    <cellStyle name="Vírgula 4 5 3" xfId="624" xr:uid="{00000000-0005-0000-0000-000006030000}"/>
    <cellStyle name="Vírgula 4 5 3 2" xfId="1464" xr:uid="{CF262262-75E2-449F-8011-4D7064C41263}"/>
    <cellStyle name="Vírgula 4 5 4" xfId="1050" xr:uid="{E23A7D6D-22CA-480A-B70B-3824C533B04B}"/>
    <cellStyle name="Vírgula 4 6" xfId="268" xr:uid="{00000000-0005-0000-0000-000007030000}"/>
    <cellStyle name="Vírgula 4 6 2" xfId="504" xr:uid="{00000000-0005-0000-0000-000008030000}"/>
    <cellStyle name="Vírgula 4 6 2 2" xfId="918" xr:uid="{00000000-0005-0000-0000-000009030000}"/>
    <cellStyle name="Vírgula 4 6 2 2 2" xfId="1758" xr:uid="{86EF4EB4-A981-4455-8532-EB594F3DFF32}"/>
    <cellStyle name="Vírgula 4 6 2 3" xfId="1344" xr:uid="{B6E19E71-966D-40B3-BE82-6A968F6FF7C5}"/>
    <cellStyle name="Vírgula 4 6 3" xfId="682" xr:uid="{00000000-0005-0000-0000-00000A030000}"/>
    <cellStyle name="Vírgula 4 6 3 2" xfId="1522" xr:uid="{656C55F0-D5E8-4CFB-9F71-6FAF835F2331}"/>
    <cellStyle name="Vírgula 4 6 4" xfId="1108" xr:uid="{662EBAA7-27CC-426B-B1D2-C68377493395}"/>
    <cellStyle name="Vírgula 4 7" xfId="330" xr:uid="{00000000-0005-0000-0000-00000B030000}"/>
    <cellStyle name="Vírgula 4 7 2" xfId="744" xr:uid="{00000000-0005-0000-0000-00000C030000}"/>
    <cellStyle name="Vírgula 4 7 2 2" xfId="1584" xr:uid="{6861E3C7-87DD-4EC7-8A54-32D6EB8830CA}"/>
    <cellStyle name="Vírgula 4 7 3" xfId="1170" xr:uid="{22EE8E91-C60D-4AC3-8F75-ED77D1972323}"/>
    <cellStyle name="Vírgula 4 8" xfId="388" xr:uid="{00000000-0005-0000-0000-00000D030000}"/>
    <cellStyle name="Vírgula 4 8 2" xfId="802" xr:uid="{00000000-0005-0000-0000-00000E030000}"/>
    <cellStyle name="Vírgula 4 8 2 2" xfId="1642" xr:uid="{440DE533-1F81-4C8D-A3ED-78841F836BA2}"/>
    <cellStyle name="Vírgula 4 8 3" xfId="1228" xr:uid="{6AA59B3A-70CD-4F14-9894-7DECBB2BC3B1}"/>
    <cellStyle name="Vírgula 4 9" xfId="566" xr:uid="{00000000-0005-0000-0000-00000F030000}"/>
    <cellStyle name="Vírgula 4 9 2" xfId="1406" xr:uid="{5CBC8217-2CED-4D68-B09E-216A35BF204A}"/>
    <cellStyle name="Vírgula 5" xfId="80" xr:uid="{00000000-0005-0000-0000-000010030000}"/>
    <cellStyle name="Vírgula 5 10" xfId="567" xr:uid="{00000000-0005-0000-0000-000011030000}"/>
    <cellStyle name="Vírgula 5 10 2" xfId="1407" xr:uid="{95B186A8-A6D5-4E63-BF4E-28AE11493221}"/>
    <cellStyle name="Vírgula 5 11" xfId="993" xr:uid="{64338696-CC1E-4202-96D4-71ADE78A86BF}"/>
    <cellStyle name="Vírgula 5 2" xfId="94" xr:uid="{00000000-0005-0000-0000-000012030000}"/>
    <cellStyle name="Vírgula 5 2 2" xfId="125" xr:uid="{00000000-0005-0000-0000-000013030000}"/>
    <cellStyle name="Vírgula 5 2 2 2" xfId="252" xr:uid="{00000000-0005-0000-0000-000014030000}"/>
    <cellStyle name="Vírgula 5 2 2 2 2" xfId="489" xr:uid="{00000000-0005-0000-0000-000015030000}"/>
    <cellStyle name="Vírgula 5 2 2 2 2 2" xfId="903" xr:uid="{00000000-0005-0000-0000-000016030000}"/>
    <cellStyle name="Vírgula 5 2 2 2 2 2 2" xfId="1743" xr:uid="{6698F36B-93DC-4F0E-A0DE-700DC20DFDAF}"/>
    <cellStyle name="Vírgula 5 2 2 2 2 3" xfId="1329" xr:uid="{C650498A-DD17-466A-AEC4-1AF676BEDA68}"/>
    <cellStyle name="Vírgula 5 2 2 2 3" xfId="667" xr:uid="{00000000-0005-0000-0000-000017030000}"/>
    <cellStyle name="Vírgula 5 2 2 2 3 2" xfId="1507" xr:uid="{7FED8EA9-CACE-4468-9F4F-666796F76449}"/>
    <cellStyle name="Vírgula 5 2 2 2 4" xfId="1093" xr:uid="{9631CE0E-867D-4214-9C2B-50F58F4E09F4}"/>
    <cellStyle name="Vírgula 5 2 2 3" xfId="308" xr:uid="{00000000-0005-0000-0000-000018030000}"/>
    <cellStyle name="Vírgula 5 2 2 3 2" xfId="544" xr:uid="{00000000-0005-0000-0000-000019030000}"/>
    <cellStyle name="Vírgula 5 2 2 3 2 2" xfId="958" xr:uid="{00000000-0005-0000-0000-00001A030000}"/>
    <cellStyle name="Vírgula 5 2 2 3 2 2 2" xfId="1798" xr:uid="{A9F87E44-C66E-4FDA-9749-E2E9BE0660FE}"/>
    <cellStyle name="Vírgula 5 2 2 3 2 3" xfId="1384" xr:uid="{DFC05C45-7E42-4B79-94A0-8AA627FEFCF9}"/>
    <cellStyle name="Vírgula 5 2 2 3 3" xfId="722" xr:uid="{00000000-0005-0000-0000-00001B030000}"/>
    <cellStyle name="Vírgula 5 2 2 3 3 2" xfId="1562" xr:uid="{B3E5140A-8527-4CCA-AFB8-9AA92F2090D8}"/>
    <cellStyle name="Vírgula 5 2 2 3 4" xfId="1148" xr:uid="{9FF3D085-9995-4352-ACE2-C1CF00360566}"/>
    <cellStyle name="Vírgula 5 2 2 4" xfId="370" xr:uid="{00000000-0005-0000-0000-00001C030000}"/>
    <cellStyle name="Vírgula 5 2 2 4 2" xfId="784" xr:uid="{00000000-0005-0000-0000-00001D030000}"/>
    <cellStyle name="Vírgula 5 2 2 4 2 2" xfId="1624" xr:uid="{AADDDC90-B85F-42DB-B605-2AC0F12F2713}"/>
    <cellStyle name="Vírgula 5 2 2 4 3" xfId="1210" xr:uid="{069AA035-6DAD-40D7-89F3-5FF63A70CFBB}"/>
    <cellStyle name="Vírgula 5 2 2 5" xfId="428" xr:uid="{00000000-0005-0000-0000-00001E030000}"/>
    <cellStyle name="Vírgula 5 2 2 5 2" xfId="842" xr:uid="{00000000-0005-0000-0000-00001F030000}"/>
    <cellStyle name="Vírgula 5 2 2 5 2 2" xfId="1682" xr:uid="{4A00AFBC-291B-4FEB-BE72-0F23B127DB6D}"/>
    <cellStyle name="Vírgula 5 2 2 5 3" xfId="1268" xr:uid="{59998BB4-38DC-4263-89D2-4F36A06DF3E8}"/>
    <cellStyle name="Vírgula 5 2 2 6" xfId="606" xr:uid="{00000000-0005-0000-0000-000020030000}"/>
    <cellStyle name="Vírgula 5 2 2 6 2" xfId="1446" xr:uid="{153FF5E6-F245-4EAE-9F0C-DD5D84C92EF4}"/>
    <cellStyle name="Vírgula 5 2 2 7" xfId="1032" xr:uid="{00EE0D4F-F486-4753-AEA9-56640D7FF068}"/>
    <cellStyle name="Vírgula 5 2 3" xfId="166" xr:uid="{00000000-0005-0000-0000-000021030000}"/>
    <cellStyle name="Vírgula 5 2 3 2" xfId="466" xr:uid="{00000000-0005-0000-0000-000022030000}"/>
    <cellStyle name="Vírgula 5 2 3 2 2" xfId="880" xr:uid="{00000000-0005-0000-0000-000023030000}"/>
    <cellStyle name="Vírgula 5 2 3 2 2 2" xfId="1720" xr:uid="{4F85B8DD-EDF0-4A20-A90E-98D6EBECAF3E}"/>
    <cellStyle name="Vírgula 5 2 3 2 3" xfId="1306" xr:uid="{891552D1-4C82-45EC-9528-DB9CB99224C2}"/>
    <cellStyle name="Vírgula 5 2 3 3" xfId="644" xr:uid="{00000000-0005-0000-0000-000024030000}"/>
    <cellStyle name="Vírgula 5 2 3 3 2" xfId="1484" xr:uid="{6CAEBB46-F308-4988-B616-8D41E5F6138D}"/>
    <cellStyle name="Vírgula 5 2 3 4" xfId="1070" xr:uid="{8DD5D04D-EF1E-4ADB-9984-1AADA9872AF3}"/>
    <cellStyle name="Vírgula 5 2 4" xfId="179" xr:uid="{00000000-0005-0000-0000-000025030000}"/>
    <cellStyle name="Vírgula 5 2 4 2" xfId="473" xr:uid="{00000000-0005-0000-0000-000026030000}"/>
    <cellStyle name="Vírgula 5 2 4 2 2" xfId="887" xr:uid="{00000000-0005-0000-0000-000027030000}"/>
    <cellStyle name="Vírgula 5 2 4 2 2 2" xfId="1727" xr:uid="{600B1809-7C62-4C2E-A818-756CB1B3F81C}"/>
    <cellStyle name="Vírgula 5 2 4 2 3" xfId="1313" xr:uid="{44795A18-FB01-458E-A97E-E6C7ACA1F831}"/>
    <cellStyle name="Vírgula 5 2 4 3" xfId="651" xr:uid="{00000000-0005-0000-0000-000028030000}"/>
    <cellStyle name="Vírgula 5 2 4 3 2" xfId="1491" xr:uid="{672E04BE-D35F-41EA-9555-D7DB6D0A70BE}"/>
    <cellStyle name="Vírgula 5 2 4 4" xfId="1077" xr:uid="{E5F97C1B-19F5-4F87-BF11-EEEFD2D50B7F}"/>
    <cellStyle name="Vírgula 5 2 5" xfId="279" xr:uid="{00000000-0005-0000-0000-000029030000}"/>
    <cellStyle name="Vírgula 5 2 5 2" xfId="515" xr:uid="{00000000-0005-0000-0000-00002A030000}"/>
    <cellStyle name="Vírgula 5 2 5 2 2" xfId="929" xr:uid="{00000000-0005-0000-0000-00002B030000}"/>
    <cellStyle name="Vírgula 5 2 5 2 2 2" xfId="1769" xr:uid="{DA713618-6F65-4BE9-9E1E-B89B5604F077}"/>
    <cellStyle name="Vírgula 5 2 5 2 3" xfId="1355" xr:uid="{2D6493E6-EDAA-48BC-830B-3B06552A3E77}"/>
    <cellStyle name="Vírgula 5 2 5 3" xfId="693" xr:uid="{00000000-0005-0000-0000-00002C030000}"/>
    <cellStyle name="Vírgula 5 2 5 3 2" xfId="1533" xr:uid="{B0CC80F7-C71C-4C93-B3F2-4E172A6D5347}"/>
    <cellStyle name="Vírgula 5 2 5 4" xfId="1119" xr:uid="{5F6D0958-8B54-48D5-88D8-DECE0B14EB66}"/>
    <cellStyle name="Vírgula 5 2 6" xfId="341" xr:uid="{00000000-0005-0000-0000-00002D030000}"/>
    <cellStyle name="Vírgula 5 2 6 2" xfId="755" xr:uid="{00000000-0005-0000-0000-00002E030000}"/>
    <cellStyle name="Vírgula 5 2 6 2 2" xfId="1595" xr:uid="{94316C3F-7D1C-4321-AEBC-8B3FB60A42FC}"/>
    <cellStyle name="Vírgula 5 2 6 3" xfId="1181" xr:uid="{50E4AE08-0BCD-4522-99DF-6A4D3D1C1256}"/>
    <cellStyle name="Vírgula 5 2 7" xfId="399" xr:uid="{00000000-0005-0000-0000-00002F030000}"/>
    <cellStyle name="Vírgula 5 2 7 2" xfId="813" xr:uid="{00000000-0005-0000-0000-000030030000}"/>
    <cellStyle name="Vírgula 5 2 7 2 2" xfId="1653" xr:uid="{D8B1EA8E-464B-42DE-AC0F-BFA3319133BF}"/>
    <cellStyle name="Vírgula 5 2 7 3" xfId="1239" xr:uid="{9D3A3D6E-AA53-4B14-AB4A-116A146CBD66}"/>
    <cellStyle name="Vírgula 5 2 8" xfId="577" xr:uid="{00000000-0005-0000-0000-000031030000}"/>
    <cellStyle name="Vírgula 5 2 8 2" xfId="1417" xr:uid="{152929CC-9724-400B-BC34-385C51F1DFE9}"/>
    <cellStyle name="Vírgula 5 2 9" xfId="1003" xr:uid="{D1EA2DB9-DE51-4830-B1F1-A2A362D3FC37}"/>
    <cellStyle name="Vírgula 5 3" xfId="105" xr:uid="{00000000-0005-0000-0000-000032030000}"/>
    <cellStyle name="Vírgula 5 3 2" xfId="135" xr:uid="{00000000-0005-0000-0000-000033030000}"/>
    <cellStyle name="Vírgula 5 3 2 2" xfId="318" xr:uid="{00000000-0005-0000-0000-000034030000}"/>
    <cellStyle name="Vírgula 5 3 2 2 2" xfId="554" xr:uid="{00000000-0005-0000-0000-000035030000}"/>
    <cellStyle name="Vírgula 5 3 2 2 2 2" xfId="968" xr:uid="{00000000-0005-0000-0000-000036030000}"/>
    <cellStyle name="Vírgula 5 3 2 2 2 2 2" xfId="1808" xr:uid="{ABA160F7-AC1E-4B81-A52D-792E8928C42A}"/>
    <cellStyle name="Vírgula 5 3 2 2 2 3" xfId="1394" xr:uid="{2EB7E730-C9BF-4AEF-A204-C1444FAA07E5}"/>
    <cellStyle name="Vírgula 5 3 2 2 3" xfId="732" xr:uid="{00000000-0005-0000-0000-000037030000}"/>
    <cellStyle name="Vírgula 5 3 2 2 3 2" xfId="1572" xr:uid="{DA09642C-8212-488D-BF51-30F4E9C24CBD}"/>
    <cellStyle name="Vírgula 5 3 2 2 4" xfId="1158" xr:uid="{21C36974-9FE4-4DFF-881C-E04981201996}"/>
    <cellStyle name="Vírgula 5 3 2 3" xfId="380" xr:uid="{00000000-0005-0000-0000-000038030000}"/>
    <cellStyle name="Vírgula 5 3 2 3 2" xfId="794" xr:uid="{00000000-0005-0000-0000-000039030000}"/>
    <cellStyle name="Vírgula 5 3 2 3 2 2" xfId="1634" xr:uid="{41CAECAD-5173-448B-AFC9-0C6D58D52735}"/>
    <cellStyle name="Vírgula 5 3 2 3 3" xfId="1220" xr:uid="{1D6275B7-A6B0-457E-B87E-3E1732CE2714}"/>
    <cellStyle name="Vírgula 5 3 2 4" xfId="438" xr:uid="{00000000-0005-0000-0000-00003A030000}"/>
    <cellStyle name="Vírgula 5 3 2 4 2" xfId="852" xr:uid="{00000000-0005-0000-0000-00003B030000}"/>
    <cellStyle name="Vírgula 5 3 2 4 2 2" xfId="1692" xr:uid="{AE9ECA3C-668F-4742-B825-C236D500AF44}"/>
    <cellStyle name="Vírgula 5 3 2 4 3" xfId="1278" xr:uid="{61DAFC41-E60B-4C43-AAC3-67B8F2F3C970}"/>
    <cellStyle name="Vírgula 5 3 2 5" xfId="616" xr:uid="{00000000-0005-0000-0000-00003C030000}"/>
    <cellStyle name="Vírgula 5 3 2 5 2" xfId="1456" xr:uid="{87796830-1762-4A5C-ACB6-628DA922F2CE}"/>
    <cellStyle name="Vírgula 5 3 2 6" xfId="1042" xr:uid="{4210627F-D3C0-4915-A0A3-51F73AD89656}"/>
    <cellStyle name="Vírgula 5 3 3" xfId="156" xr:uid="{00000000-0005-0000-0000-00003D030000}"/>
    <cellStyle name="Vírgula 5 3 3 2" xfId="456" xr:uid="{00000000-0005-0000-0000-00003E030000}"/>
    <cellStyle name="Vírgula 5 3 3 2 2" xfId="870" xr:uid="{00000000-0005-0000-0000-00003F030000}"/>
    <cellStyle name="Vírgula 5 3 3 2 2 2" xfId="1710" xr:uid="{4D7C464A-F96C-4734-B35D-23024BFDC111}"/>
    <cellStyle name="Vírgula 5 3 3 2 3" xfId="1296" xr:uid="{023E5416-0F63-46DE-95EE-D8760DD19F3C}"/>
    <cellStyle name="Vírgula 5 3 3 3" xfId="634" xr:uid="{00000000-0005-0000-0000-000040030000}"/>
    <cellStyle name="Vírgula 5 3 3 3 2" xfId="1474" xr:uid="{C739135B-9903-40B0-AF08-C7BEB43A9D05}"/>
    <cellStyle name="Vírgula 5 3 3 4" xfId="1060" xr:uid="{6D3C3B87-9B97-40AE-AA2F-55B2A56D5969}"/>
    <cellStyle name="Vírgula 5 3 4" xfId="253" xr:uid="{00000000-0005-0000-0000-000041030000}"/>
    <cellStyle name="Vírgula 5 3 4 2" xfId="490" xr:uid="{00000000-0005-0000-0000-000042030000}"/>
    <cellStyle name="Vírgula 5 3 4 2 2" xfId="904" xr:uid="{00000000-0005-0000-0000-000043030000}"/>
    <cellStyle name="Vírgula 5 3 4 2 2 2" xfId="1744" xr:uid="{F246ADD9-BC50-4612-8325-24A253AA53A3}"/>
    <cellStyle name="Vírgula 5 3 4 2 3" xfId="1330" xr:uid="{5B0EF7A7-DEF9-4C00-8FC3-71640D11B050}"/>
    <cellStyle name="Vírgula 5 3 4 3" xfId="668" xr:uid="{00000000-0005-0000-0000-000044030000}"/>
    <cellStyle name="Vírgula 5 3 4 3 2" xfId="1508" xr:uid="{7547F51B-C079-4D0F-BC81-498BCB2BBF13}"/>
    <cellStyle name="Vírgula 5 3 4 4" xfId="1094" xr:uid="{9F77E8B6-02A9-4360-A22F-1D9D8C4C75E4}"/>
    <cellStyle name="Vírgula 5 3 5" xfId="289" xr:uid="{00000000-0005-0000-0000-000045030000}"/>
    <cellStyle name="Vírgula 5 3 5 2" xfId="525" xr:uid="{00000000-0005-0000-0000-000046030000}"/>
    <cellStyle name="Vírgula 5 3 5 2 2" xfId="939" xr:uid="{00000000-0005-0000-0000-000047030000}"/>
    <cellStyle name="Vírgula 5 3 5 2 2 2" xfId="1779" xr:uid="{07BE2272-25D8-4F43-A6A6-EBB4043E20C3}"/>
    <cellStyle name="Vírgula 5 3 5 2 3" xfId="1365" xr:uid="{C273B9A4-7DA6-4E7A-A1F6-199491B4BB9E}"/>
    <cellStyle name="Vírgula 5 3 5 3" xfId="703" xr:uid="{00000000-0005-0000-0000-000048030000}"/>
    <cellStyle name="Vírgula 5 3 5 3 2" xfId="1543" xr:uid="{BDC7DD78-F2FA-499C-BEA4-2CA7C8730AF0}"/>
    <cellStyle name="Vírgula 5 3 5 4" xfId="1129" xr:uid="{32CA9E69-434A-4DA0-8445-1E3785FB1BE6}"/>
    <cellStyle name="Vírgula 5 3 6" xfId="351" xr:uid="{00000000-0005-0000-0000-000049030000}"/>
    <cellStyle name="Vírgula 5 3 6 2" xfId="765" xr:uid="{00000000-0005-0000-0000-00004A030000}"/>
    <cellStyle name="Vírgula 5 3 6 2 2" xfId="1605" xr:uid="{E8FA1B40-4249-4EE8-90B7-29FAF779244A}"/>
    <cellStyle name="Vírgula 5 3 6 3" xfId="1191" xr:uid="{AF9C79AC-E90C-44D9-8B59-5F67AB56ACDE}"/>
    <cellStyle name="Vírgula 5 3 7" xfId="409" xr:uid="{00000000-0005-0000-0000-00004B030000}"/>
    <cellStyle name="Vírgula 5 3 7 2" xfId="823" xr:uid="{00000000-0005-0000-0000-00004C030000}"/>
    <cellStyle name="Vírgula 5 3 7 2 2" xfId="1663" xr:uid="{CE2F4F69-42FB-469E-ABF1-5D08F1D3EA92}"/>
    <cellStyle name="Vírgula 5 3 7 3" xfId="1249" xr:uid="{60F0771B-D5DF-4851-BBBB-AC58A0518FA0}"/>
    <cellStyle name="Vírgula 5 3 8" xfId="587" xr:uid="{00000000-0005-0000-0000-00004D030000}"/>
    <cellStyle name="Vírgula 5 3 8 2" xfId="1427" xr:uid="{86458499-6F0A-422C-B232-D6ECF8F3E6A3}"/>
    <cellStyle name="Vírgula 5 3 9" xfId="1013" xr:uid="{EDAEDAF4-519F-4C1E-B973-C61224ECC77B}"/>
    <cellStyle name="Vírgula 5 4" xfId="115" xr:uid="{00000000-0005-0000-0000-00004E030000}"/>
    <cellStyle name="Vírgula 5 4 2" xfId="298" xr:uid="{00000000-0005-0000-0000-00004F030000}"/>
    <cellStyle name="Vírgula 5 4 2 2" xfId="534" xr:uid="{00000000-0005-0000-0000-000050030000}"/>
    <cellStyle name="Vírgula 5 4 2 2 2" xfId="948" xr:uid="{00000000-0005-0000-0000-000051030000}"/>
    <cellStyle name="Vírgula 5 4 2 2 2 2" xfId="1788" xr:uid="{DDF0BC0F-B121-41E4-9023-3008813C7778}"/>
    <cellStyle name="Vírgula 5 4 2 2 3" xfId="1374" xr:uid="{2DCFC860-6600-439A-9DAA-97E66284161F}"/>
    <cellStyle name="Vírgula 5 4 2 3" xfId="712" xr:uid="{00000000-0005-0000-0000-000052030000}"/>
    <cellStyle name="Vírgula 5 4 2 3 2" xfId="1552" xr:uid="{6BCA10AF-0D32-41CF-BAA1-CA2D4F6A57CF}"/>
    <cellStyle name="Vírgula 5 4 2 4" xfId="1138" xr:uid="{A2D0C2CC-F310-4C74-9455-5093B0DAE11A}"/>
    <cellStyle name="Vírgula 5 4 3" xfId="360" xr:uid="{00000000-0005-0000-0000-000053030000}"/>
    <cellStyle name="Vírgula 5 4 3 2" xfId="774" xr:uid="{00000000-0005-0000-0000-000054030000}"/>
    <cellStyle name="Vírgula 5 4 3 2 2" xfId="1614" xr:uid="{8B3BADBA-672F-4745-8B20-4BF4752D24CC}"/>
    <cellStyle name="Vírgula 5 4 3 3" xfId="1200" xr:uid="{24BCB558-E446-4C07-9025-E170AB619838}"/>
    <cellStyle name="Vírgula 5 4 4" xfId="418" xr:uid="{00000000-0005-0000-0000-000055030000}"/>
    <cellStyle name="Vírgula 5 4 4 2" xfId="832" xr:uid="{00000000-0005-0000-0000-000056030000}"/>
    <cellStyle name="Vírgula 5 4 4 2 2" xfId="1672" xr:uid="{4AC5FCD2-2974-4239-9E0F-AC196C7E38DF}"/>
    <cellStyle name="Vírgula 5 4 4 3" xfId="1258" xr:uid="{6A1582B1-3A52-4DC7-BBC1-E15C71B1DD0C}"/>
    <cellStyle name="Vírgula 5 4 5" xfId="596" xr:uid="{00000000-0005-0000-0000-000057030000}"/>
    <cellStyle name="Vírgula 5 4 5 2" xfId="1436" xr:uid="{F5C0EF89-CC19-4D3D-9D16-A794C502FB69}"/>
    <cellStyle name="Vírgula 5 4 6" xfId="1022" xr:uid="{0F79FF72-F8B5-41BD-996A-B69418D85642}"/>
    <cellStyle name="Vírgula 5 5" xfId="144" xr:uid="{00000000-0005-0000-0000-000058030000}"/>
    <cellStyle name="Vírgula 5 5 2" xfId="447" xr:uid="{00000000-0005-0000-0000-000059030000}"/>
    <cellStyle name="Vírgula 5 5 2 2" xfId="861" xr:uid="{00000000-0005-0000-0000-00005A030000}"/>
    <cellStyle name="Vírgula 5 5 2 2 2" xfId="1701" xr:uid="{C72ACDA1-13F0-438C-A294-986BC642A508}"/>
    <cellStyle name="Vírgula 5 5 2 3" xfId="1287" xr:uid="{3E98E7FE-BC28-495F-8091-08FF109AA413}"/>
    <cellStyle name="Vírgula 5 5 3" xfId="625" xr:uid="{00000000-0005-0000-0000-00005B030000}"/>
    <cellStyle name="Vírgula 5 5 3 2" xfId="1465" xr:uid="{3B62A7AE-AFC5-4371-8BC3-FFEA42643D1E}"/>
    <cellStyle name="Vírgula 5 5 4" xfId="1051" xr:uid="{EFAEB320-14B2-4759-8B6F-A3E252C66BE3}"/>
    <cellStyle name="Vírgula 5 6" xfId="173" xr:uid="{00000000-0005-0000-0000-00005C030000}"/>
    <cellStyle name="Vírgula 5 6 2" xfId="470" xr:uid="{00000000-0005-0000-0000-00005D030000}"/>
    <cellStyle name="Vírgula 5 6 2 2" xfId="884" xr:uid="{00000000-0005-0000-0000-00005E030000}"/>
    <cellStyle name="Vírgula 5 6 2 2 2" xfId="1724" xr:uid="{4BE32686-57CB-4693-B854-8DBCB908B966}"/>
    <cellStyle name="Vírgula 5 6 2 3" xfId="1310" xr:uid="{435C7BCA-E5CC-48D9-903C-96BFB7C996A0}"/>
    <cellStyle name="Vírgula 5 6 3" xfId="648" xr:uid="{00000000-0005-0000-0000-00005F030000}"/>
    <cellStyle name="Vírgula 5 6 3 2" xfId="1488" xr:uid="{955742D1-0B0B-4E2B-80B8-0B4A792BA5F7}"/>
    <cellStyle name="Vírgula 5 6 4" xfId="1074" xr:uid="{88C7BA48-CBD5-4276-852C-D1CE4AD0542B}"/>
    <cellStyle name="Vírgula 5 7" xfId="269" xr:uid="{00000000-0005-0000-0000-000060030000}"/>
    <cellStyle name="Vírgula 5 7 2" xfId="505" xr:uid="{00000000-0005-0000-0000-000061030000}"/>
    <cellStyle name="Vírgula 5 7 2 2" xfId="919" xr:uid="{00000000-0005-0000-0000-000062030000}"/>
    <cellStyle name="Vírgula 5 7 2 2 2" xfId="1759" xr:uid="{6A85F783-479E-4F07-89F7-230FCCDB693D}"/>
    <cellStyle name="Vírgula 5 7 2 3" xfId="1345" xr:uid="{06ED7494-7924-44E2-B24D-71FF9B2E7FF4}"/>
    <cellStyle name="Vírgula 5 7 3" xfId="683" xr:uid="{00000000-0005-0000-0000-000063030000}"/>
    <cellStyle name="Vírgula 5 7 3 2" xfId="1523" xr:uid="{82569724-9FC3-4EB4-9BDA-10DB28333B1D}"/>
    <cellStyle name="Vírgula 5 7 4" xfId="1109" xr:uid="{D6A7E5B4-498A-4974-A2A4-539ADD22418D}"/>
    <cellStyle name="Vírgula 5 8" xfId="331" xr:uid="{00000000-0005-0000-0000-000064030000}"/>
    <cellStyle name="Vírgula 5 8 2" xfId="745" xr:uid="{00000000-0005-0000-0000-000065030000}"/>
    <cellStyle name="Vírgula 5 8 2 2" xfId="1585" xr:uid="{30FDD0D2-EC02-4BD5-B72B-A85278DF67EB}"/>
    <cellStyle name="Vírgula 5 8 3" xfId="1171" xr:uid="{9C13D0DF-DA9B-4D4A-9A45-67E0CF75FA77}"/>
    <cellStyle name="Vírgula 5 9" xfId="389" xr:uid="{00000000-0005-0000-0000-000066030000}"/>
    <cellStyle name="Vírgula 5 9 2" xfId="803" xr:uid="{00000000-0005-0000-0000-000067030000}"/>
    <cellStyle name="Vírgula 5 9 2 2" xfId="1643" xr:uid="{49F8E701-5A50-47CF-AB7F-CA96A316CAF2}"/>
    <cellStyle name="Vírgula 5 9 3" xfId="1229" xr:uid="{BF973862-DD9C-4589-9FB8-2DC9D48780BD}"/>
    <cellStyle name="Vírgula 6" xfId="81" xr:uid="{00000000-0005-0000-0000-000068030000}"/>
    <cellStyle name="Vírgula 6 2" xfId="95" xr:uid="{00000000-0005-0000-0000-000069030000}"/>
    <cellStyle name="Vírgula 6 2 2" xfId="126" xr:uid="{00000000-0005-0000-0000-00006A030000}"/>
    <cellStyle name="Vírgula 6 2 2 2" xfId="309" xr:uid="{00000000-0005-0000-0000-00006B030000}"/>
    <cellStyle name="Vírgula 6 2 2 2 2" xfId="545" xr:uid="{00000000-0005-0000-0000-00006C030000}"/>
    <cellStyle name="Vírgula 6 2 2 2 2 2" xfId="959" xr:uid="{00000000-0005-0000-0000-00006D030000}"/>
    <cellStyle name="Vírgula 6 2 2 2 2 2 2" xfId="1799" xr:uid="{3D1C6652-44A6-4BFE-93C5-83E1427AFF0C}"/>
    <cellStyle name="Vírgula 6 2 2 2 2 3" xfId="1385" xr:uid="{5B881984-80E9-44AD-A0B5-0AE41937DAAA}"/>
    <cellStyle name="Vírgula 6 2 2 2 3" xfId="723" xr:uid="{00000000-0005-0000-0000-00006E030000}"/>
    <cellStyle name="Vírgula 6 2 2 2 3 2" xfId="1563" xr:uid="{570F9873-6429-4879-AEF5-42E3BB7A8D26}"/>
    <cellStyle name="Vírgula 6 2 2 2 4" xfId="1149" xr:uid="{2F8F77D4-53DA-4CE2-9A96-A419ADCD7207}"/>
    <cellStyle name="Vírgula 6 2 2 3" xfId="371" xr:uid="{00000000-0005-0000-0000-00006F030000}"/>
    <cellStyle name="Vírgula 6 2 2 3 2" xfId="785" xr:uid="{00000000-0005-0000-0000-000070030000}"/>
    <cellStyle name="Vírgula 6 2 2 3 2 2" xfId="1625" xr:uid="{61DFB9FD-7857-4514-9BC6-7E3049A5229C}"/>
    <cellStyle name="Vírgula 6 2 2 3 3" xfId="1211" xr:uid="{954FF9B9-F687-4498-91E4-F1EB43563911}"/>
    <cellStyle name="Vírgula 6 2 2 4" xfId="429" xr:uid="{00000000-0005-0000-0000-000071030000}"/>
    <cellStyle name="Vírgula 6 2 2 4 2" xfId="843" xr:uid="{00000000-0005-0000-0000-000072030000}"/>
    <cellStyle name="Vírgula 6 2 2 4 2 2" xfId="1683" xr:uid="{AB9C7B3D-9576-44D8-8B51-8DE1295B0286}"/>
    <cellStyle name="Vírgula 6 2 2 4 3" xfId="1269" xr:uid="{16882EF2-EA48-4D3C-9844-5AF3647B51E5}"/>
    <cellStyle name="Vírgula 6 2 2 5" xfId="607" xr:uid="{00000000-0005-0000-0000-000073030000}"/>
    <cellStyle name="Vírgula 6 2 2 5 2" xfId="1447" xr:uid="{7898A8C0-2C1B-4A2B-A6EF-E398E078B70D}"/>
    <cellStyle name="Vírgula 6 2 2 6" xfId="1033" xr:uid="{DC06822E-087D-4A72-A1F2-CCBC469D4F2F}"/>
    <cellStyle name="Vírgula 6 2 3" xfId="167" xr:uid="{00000000-0005-0000-0000-000074030000}"/>
    <cellStyle name="Vírgula 6 2 3 2" xfId="467" xr:uid="{00000000-0005-0000-0000-000075030000}"/>
    <cellStyle name="Vírgula 6 2 3 2 2" xfId="881" xr:uid="{00000000-0005-0000-0000-000076030000}"/>
    <cellStyle name="Vírgula 6 2 3 2 2 2" xfId="1721" xr:uid="{64298155-1083-4EC8-B39B-533697953539}"/>
    <cellStyle name="Vírgula 6 2 3 2 3" xfId="1307" xr:uid="{B79B7B75-5016-4176-8B96-06813DC70D7D}"/>
    <cellStyle name="Vírgula 6 2 3 3" xfId="645" xr:uid="{00000000-0005-0000-0000-000077030000}"/>
    <cellStyle name="Vírgula 6 2 3 3 2" xfId="1485" xr:uid="{A8379A43-D18E-490D-8A8E-6A636249A384}"/>
    <cellStyle name="Vírgula 6 2 3 4" xfId="1071" xr:uid="{8E2578D8-7D01-42C7-B3DF-3460502CAE18}"/>
    <cellStyle name="Vírgula 6 2 4" xfId="254" xr:uid="{00000000-0005-0000-0000-000078030000}"/>
    <cellStyle name="Vírgula 6 2 4 2" xfId="491" xr:uid="{00000000-0005-0000-0000-000079030000}"/>
    <cellStyle name="Vírgula 6 2 4 2 2" xfId="905" xr:uid="{00000000-0005-0000-0000-00007A030000}"/>
    <cellStyle name="Vírgula 6 2 4 2 2 2" xfId="1745" xr:uid="{6232B12E-E6D9-48FF-9384-B326A5A2D42F}"/>
    <cellStyle name="Vírgula 6 2 4 2 3" xfId="1331" xr:uid="{1259A30F-C551-41F2-89B1-AD526C258F45}"/>
    <cellStyle name="Vírgula 6 2 4 3" xfId="669" xr:uid="{00000000-0005-0000-0000-00007B030000}"/>
    <cellStyle name="Vírgula 6 2 4 3 2" xfId="1509" xr:uid="{303A5A91-192A-48C2-8FBC-1CF3F77922C1}"/>
    <cellStyle name="Vírgula 6 2 4 4" xfId="1095" xr:uid="{C5E91546-E41A-4106-A6B2-AB10F7E8038D}"/>
    <cellStyle name="Vírgula 6 2 5" xfId="280" xr:uid="{00000000-0005-0000-0000-00007C030000}"/>
    <cellStyle name="Vírgula 6 2 5 2" xfId="516" xr:uid="{00000000-0005-0000-0000-00007D030000}"/>
    <cellStyle name="Vírgula 6 2 5 2 2" xfId="930" xr:uid="{00000000-0005-0000-0000-00007E030000}"/>
    <cellStyle name="Vírgula 6 2 5 2 2 2" xfId="1770" xr:uid="{38681282-6BDB-4640-83FD-5EE3A6C61582}"/>
    <cellStyle name="Vírgula 6 2 5 2 3" xfId="1356" xr:uid="{B018DE88-6D8B-43E0-8219-B96B5612F030}"/>
    <cellStyle name="Vírgula 6 2 5 3" xfId="694" xr:uid="{00000000-0005-0000-0000-00007F030000}"/>
    <cellStyle name="Vírgula 6 2 5 3 2" xfId="1534" xr:uid="{87CDF6DF-A064-43E9-B266-4BACA2562309}"/>
    <cellStyle name="Vírgula 6 2 5 4" xfId="1120" xr:uid="{05100868-4C51-4F53-8DBF-015EF2DF83A0}"/>
    <cellStyle name="Vírgula 6 2 6" xfId="342" xr:uid="{00000000-0005-0000-0000-000080030000}"/>
    <cellStyle name="Vírgula 6 2 6 2" xfId="756" xr:uid="{00000000-0005-0000-0000-000081030000}"/>
    <cellStyle name="Vírgula 6 2 6 2 2" xfId="1596" xr:uid="{D1E368E3-71DA-43CF-A600-5BD21A47940A}"/>
    <cellStyle name="Vírgula 6 2 6 3" xfId="1182" xr:uid="{12C186A6-D9B0-4702-BBF1-D2E80BA73F58}"/>
    <cellStyle name="Vírgula 6 2 7" xfId="400" xr:uid="{00000000-0005-0000-0000-000082030000}"/>
    <cellStyle name="Vírgula 6 2 7 2" xfId="814" xr:uid="{00000000-0005-0000-0000-000083030000}"/>
    <cellStyle name="Vírgula 6 2 7 2 2" xfId="1654" xr:uid="{19B91787-9B39-4E58-8285-3839E6ECF2A2}"/>
    <cellStyle name="Vírgula 6 2 7 3" xfId="1240" xr:uid="{F3319428-CAEA-460A-8372-A785D8C5D58C}"/>
    <cellStyle name="Vírgula 6 2 8" xfId="578" xr:uid="{00000000-0005-0000-0000-000084030000}"/>
    <cellStyle name="Vírgula 6 2 8 2" xfId="1418" xr:uid="{1B207362-8443-4DF5-87E5-29D34E180363}"/>
    <cellStyle name="Vírgula 6 2 9" xfId="1004" xr:uid="{746E6275-E3D4-4B38-BADE-90BE885BA90A}"/>
    <cellStyle name="Vírgula 6 3" xfId="157" xr:uid="{00000000-0005-0000-0000-000085030000}"/>
    <cellStyle name="Vírgula 6 3 2" xfId="258" xr:uid="{00000000-0005-0000-0000-000086030000}"/>
    <cellStyle name="Vírgula 6 3 2 2" xfId="494" xr:uid="{00000000-0005-0000-0000-000087030000}"/>
    <cellStyle name="Vírgula 6 3 2 2 2" xfId="908" xr:uid="{00000000-0005-0000-0000-000088030000}"/>
    <cellStyle name="Vírgula 6 3 2 2 2 2" xfId="1748" xr:uid="{5245D388-66FA-496D-9E0C-0DACD8C8AF77}"/>
    <cellStyle name="Vírgula 6 3 2 2 3" xfId="1334" xr:uid="{50B4E32A-B38F-4ED8-AC23-11C394508765}"/>
    <cellStyle name="Vírgula 6 3 2 3" xfId="672" xr:uid="{00000000-0005-0000-0000-000089030000}"/>
    <cellStyle name="Vírgula 6 3 2 3 2" xfId="1512" xr:uid="{40762A80-9B27-4EE7-B948-9A79B1C094A9}"/>
    <cellStyle name="Vírgula 6 3 2 4" xfId="1098" xr:uid="{C6C2A831-379B-4A01-8E13-7132FE561CC0}"/>
    <cellStyle name="Vírgula 6 3 3" xfId="457" xr:uid="{00000000-0005-0000-0000-00008A030000}"/>
    <cellStyle name="Vírgula 6 3 3 2" xfId="871" xr:uid="{00000000-0005-0000-0000-00008B030000}"/>
    <cellStyle name="Vírgula 6 3 3 2 2" xfId="1711" xr:uid="{D753B0AA-3CC8-442A-81CD-3EA191821E35}"/>
    <cellStyle name="Vírgula 6 3 3 3" xfId="1297" xr:uid="{76A46FFB-8060-4A15-A3BD-42615381D121}"/>
    <cellStyle name="Vírgula 6 3 4" xfId="635" xr:uid="{00000000-0005-0000-0000-00008C030000}"/>
    <cellStyle name="Vírgula 6 3 4 2" xfId="1475" xr:uid="{8EF7CB6D-9B0F-404E-865F-EEE08CA58851}"/>
    <cellStyle name="Vírgula 6 3 5" xfId="1061" xr:uid="{DDCAF5A5-132A-4A86-BBD7-E4892CA75B19}"/>
    <cellStyle name="Vírgula 7" xfId="90" xr:uid="{00000000-0005-0000-0000-00008D030000}"/>
    <cellStyle name="Vírgula 7 2" xfId="121" xr:uid="{00000000-0005-0000-0000-00008E030000}"/>
    <cellStyle name="Vírgula 7 2 2" xfId="255" xr:uid="{00000000-0005-0000-0000-00008F030000}"/>
    <cellStyle name="Vírgula 7 2 2 2" xfId="492" xr:uid="{00000000-0005-0000-0000-000090030000}"/>
    <cellStyle name="Vírgula 7 2 2 2 2" xfId="906" xr:uid="{00000000-0005-0000-0000-000091030000}"/>
    <cellStyle name="Vírgula 7 2 2 2 2 2" xfId="1746" xr:uid="{F621DADD-6B90-4C6D-A69E-898E5BDCFC2A}"/>
    <cellStyle name="Vírgula 7 2 2 2 3" xfId="1332" xr:uid="{5887EFB3-FA34-4D4B-9669-7C40F423CD41}"/>
    <cellStyle name="Vírgula 7 2 2 3" xfId="670" xr:uid="{00000000-0005-0000-0000-000092030000}"/>
    <cellStyle name="Vírgula 7 2 2 3 2" xfId="1510" xr:uid="{8410628A-642A-4CE3-8C57-781FCA0C8F35}"/>
    <cellStyle name="Vírgula 7 2 2 4" xfId="1096" xr:uid="{68396E63-C970-42AB-814F-8645F7DE0041}"/>
    <cellStyle name="Vírgula 7 2 3" xfId="304" xr:uid="{00000000-0005-0000-0000-000093030000}"/>
    <cellStyle name="Vírgula 7 2 3 2" xfId="540" xr:uid="{00000000-0005-0000-0000-000094030000}"/>
    <cellStyle name="Vírgula 7 2 3 2 2" xfId="954" xr:uid="{00000000-0005-0000-0000-000095030000}"/>
    <cellStyle name="Vírgula 7 2 3 2 2 2" xfId="1794" xr:uid="{3DD15155-2A6F-4789-8F2D-CC0C4553C576}"/>
    <cellStyle name="Vírgula 7 2 3 2 3" xfId="1380" xr:uid="{8C2ED7E2-4DB0-4F39-995D-37D0F5E2FE23}"/>
    <cellStyle name="Vírgula 7 2 3 3" xfId="718" xr:uid="{00000000-0005-0000-0000-000096030000}"/>
    <cellStyle name="Vírgula 7 2 3 3 2" xfId="1558" xr:uid="{E9668417-8286-427B-BC4D-073CF1BE2F69}"/>
    <cellStyle name="Vírgula 7 2 3 4" xfId="1144" xr:uid="{198FA429-C1DA-4F2E-A587-060C5207D426}"/>
    <cellStyle name="Vírgula 7 2 4" xfId="323" xr:uid="{00000000-0005-0000-0000-000097030000}"/>
    <cellStyle name="Vírgula 7 2 4 2" xfId="559" xr:uid="{00000000-0005-0000-0000-000098030000}"/>
    <cellStyle name="Vírgula 7 2 4 2 2" xfId="973" xr:uid="{00000000-0005-0000-0000-000099030000}"/>
    <cellStyle name="Vírgula 7 2 4 2 2 2" xfId="1813" xr:uid="{7AF584BC-B25D-434B-A88C-18A9E9673BF3}"/>
    <cellStyle name="Vírgula 7 2 4 2 3" xfId="1399" xr:uid="{E32268EF-334C-472A-808B-8E12458F88D6}"/>
    <cellStyle name="Vírgula 7 2 4 3" xfId="737" xr:uid="{00000000-0005-0000-0000-00009A030000}"/>
    <cellStyle name="Vírgula 7 2 4 3 2" xfId="1577" xr:uid="{614960BF-EE4D-44A9-B89E-90313BE82628}"/>
    <cellStyle name="Vírgula 7 2 4 4" xfId="1163" xr:uid="{0E870ABB-9E03-4E2B-A1E7-9DB472869D0E}"/>
    <cellStyle name="Vírgula 7 2 5" xfId="366" xr:uid="{00000000-0005-0000-0000-00009B030000}"/>
    <cellStyle name="Vírgula 7 2 5 2" xfId="780" xr:uid="{00000000-0005-0000-0000-00009C030000}"/>
    <cellStyle name="Vírgula 7 2 5 2 2" xfId="1620" xr:uid="{13E5EFF0-608B-4F14-B74C-E817CCF29FC1}"/>
    <cellStyle name="Vírgula 7 2 5 3" xfId="1206" xr:uid="{0CE8DDD7-E7FF-44FD-8F68-8E93DA4929E9}"/>
    <cellStyle name="Vírgula 7 2 6" xfId="424" xr:uid="{00000000-0005-0000-0000-00009D030000}"/>
    <cellStyle name="Vírgula 7 2 6 2" xfId="838" xr:uid="{00000000-0005-0000-0000-00009E030000}"/>
    <cellStyle name="Vírgula 7 2 6 2 2" xfId="1678" xr:uid="{2BAE8617-41C6-4EDE-886A-AFAE5F5A0315}"/>
    <cellStyle name="Vírgula 7 2 6 3" xfId="1264" xr:uid="{86654374-4F03-469C-B90C-7B885080E44E}"/>
    <cellStyle name="Vírgula 7 2 7" xfId="602" xr:uid="{00000000-0005-0000-0000-00009F030000}"/>
    <cellStyle name="Vírgula 7 2 7 2" xfId="1442" xr:uid="{AF6BF968-1F85-4F10-8787-AEA71474FB16}"/>
    <cellStyle name="Vírgula 7 2 8" xfId="1028" xr:uid="{6650FD13-EB45-4921-AD89-0A0DB18FA799}"/>
    <cellStyle name="Vírgula 7 3" xfId="162" xr:uid="{00000000-0005-0000-0000-0000A0030000}"/>
    <cellStyle name="Vírgula 7 3 2" xfId="462" xr:uid="{00000000-0005-0000-0000-0000A1030000}"/>
    <cellStyle name="Vírgula 7 3 2 2" xfId="876" xr:uid="{00000000-0005-0000-0000-0000A2030000}"/>
    <cellStyle name="Vírgula 7 3 2 2 2" xfId="1716" xr:uid="{6344C707-8C39-4193-8FC9-958E4D7A0613}"/>
    <cellStyle name="Vírgula 7 3 2 3" xfId="1302" xr:uid="{F7EEA286-C0D9-45CD-B9C3-530A29DB3721}"/>
    <cellStyle name="Vírgula 7 3 3" xfId="640" xr:uid="{00000000-0005-0000-0000-0000A3030000}"/>
    <cellStyle name="Vírgula 7 3 3 2" xfId="1480" xr:uid="{A28346BB-7631-48D0-B782-3EC890984177}"/>
    <cellStyle name="Vírgula 7 3 4" xfId="1066" xr:uid="{9D9A174D-C551-4F0E-BD8E-B4A67F5707D8}"/>
    <cellStyle name="Vírgula 7 4" xfId="190" xr:uid="{00000000-0005-0000-0000-0000A4030000}"/>
    <cellStyle name="Vírgula 7 5" xfId="275" xr:uid="{00000000-0005-0000-0000-0000A5030000}"/>
    <cellStyle name="Vírgula 7 5 2" xfId="511" xr:uid="{00000000-0005-0000-0000-0000A6030000}"/>
    <cellStyle name="Vírgula 7 5 2 2" xfId="925" xr:uid="{00000000-0005-0000-0000-0000A7030000}"/>
    <cellStyle name="Vírgula 7 5 2 2 2" xfId="1765" xr:uid="{A8AE5029-15D7-4781-84A5-7281B3A1E0ED}"/>
    <cellStyle name="Vírgula 7 5 2 3" xfId="1351" xr:uid="{9B4D893A-18F4-411D-BA7B-A9DF5BC8FCBF}"/>
    <cellStyle name="Vírgula 7 5 3" xfId="689" xr:uid="{00000000-0005-0000-0000-0000A8030000}"/>
    <cellStyle name="Vírgula 7 5 3 2" xfId="1529" xr:uid="{0628974A-B34F-483B-8867-BD57C96DCB73}"/>
    <cellStyle name="Vírgula 7 5 4" xfId="1115" xr:uid="{F095FC5B-6D89-451C-BC44-AC369956012D}"/>
    <cellStyle name="Vírgula 7 6" xfId="337" xr:uid="{00000000-0005-0000-0000-0000A9030000}"/>
    <cellStyle name="Vírgula 7 6 2" xfId="751" xr:uid="{00000000-0005-0000-0000-0000AA030000}"/>
    <cellStyle name="Vírgula 7 6 2 2" xfId="1591" xr:uid="{A19B1B6A-E108-4356-B7D8-F79FAC8BA353}"/>
    <cellStyle name="Vírgula 7 6 3" xfId="1177" xr:uid="{E3D52EB2-78D1-4F24-AE8D-CC5ACF16CCFA}"/>
    <cellStyle name="Vírgula 7 7" xfId="395" xr:uid="{00000000-0005-0000-0000-0000AB030000}"/>
    <cellStyle name="Vírgula 7 7 2" xfId="809" xr:uid="{00000000-0005-0000-0000-0000AC030000}"/>
    <cellStyle name="Vírgula 7 7 2 2" xfId="1649" xr:uid="{6BAA99FF-87F0-46E0-9DA9-58678EB0933A}"/>
    <cellStyle name="Vírgula 7 7 3" xfId="1235" xr:uid="{11BE1ADD-1112-4162-B01F-18A112EF4D8C}"/>
    <cellStyle name="Vírgula 7 8" xfId="573" xr:uid="{00000000-0005-0000-0000-0000AD030000}"/>
    <cellStyle name="Vírgula 7 8 2" xfId="1413" xr:uid="{9AF02D10-FB4B-4695-925E-1D543718EB6F}"/>
    <cellStyle name="Vírgula 7 9" xfId="999" xr:uid="{EA70DD66-4C56-4E35-B618-03A1811FA538}"/>
    <cellStyle name="Vírgula 8" xfId="101" xr:uid="{00000000-0005-0000-0000-0000AE030000}"/>
    <cellStyle name="Vírgula 8 10" xfId="1009" xr:uid="{3D5D65BF-A811-442E-A3F5-4B6527472272}"/>
    <cellStyle name="Vírgula 8 2" xfId="131" xr:uid="{00000000-0005-0000-0000-0000AF030000}"/>
    <cellStyle name="Vírgula 8 2 2" xfId="314" xr:uid="{00000000-0005-0000-0000-0000B0030000}"/>
    <cellStyle name="Vírgula 8 2 2 2" xfId="550" xr:uid="{00000000-0005-0000-0000-0000B1030000}"/>
    <cellStyle name="Vírgula 8 2 2 2 2" xfId="964" xr:uid="{00000000-0005-0000-0000-0000B2030000}"/>
    <cellStyle name="Vírgula 8 2 2 2 2 2" xfId="1804" xr:uid="{E352E1B5-7560-4FE5-A749-263BD1CF16A1}"/>
    <cellStyle name="Vírgula 8 2 2 2 3" xfId="1390" xr:uid="{EB51DA46-6514-4C90-8CFE-8AD853AD846A}"/>
    <cellStyle name="Vírgula 8 2 2 3" xfId="728" xr:uid="{00000000-0005-0000-0000-0000B3030000}"/>
    <cellStyle name="Vírgula 8 2 2 3 2" xfId="1568" xr:uid="{35DB810A-40DD-4D90-ACFD-85A5D9827A2E}"/>
    <cellStyle name="Vírgula 8 2 2 4" xfId="1154" xr:uid="{1FA8081E-89EB-427B-8C21-940D63BD37D2}"/>
    <cellStyle name="Vírgula 8 2 3" xfId="376" xr:uid="{00000000-0005-0000-0000-0000B4030000}"/>
    <cellStyle name="Vírgula 8 2 3 2" xfId="790" xr:uid="{00000000-0005-0000-0000-0000B5030000}"/>
    <cellStyle name="Vírgula 8 2 3 2 2" xfId="1630" xr:uid="{2822EF5F-B9A2-49E6-8E0A-90BA2CD8D863}"/>
    <cellStyle name="Vírgula 8 2 3 3" xfId="1216" xr:uid="{C466E299-528C-4C39-AF2A-F6D2451DA3C8}"/>
    <cellStyle name="Vírgula 8 2 4" xfId="434" xr:uid="{00000000-0005-0000-0000-0000B6030000}"/>
    <cellStyle name="Vírgula 8 2 4 2" xfId="848" xr:uid="{00000000-0005-0000-0000-0000B7030000}"/>
    <cellStyle name="Vírgula 8 2 4 2 2" xfId="1688" xr:uid="{B20949FA-B931-4A35-99F8-4AC803C60D35}"/>
    <cellStyle name="Vírgula 8 2 4 3" xfId="1274" xr:uid="{9BD76B48-6BF3-40DA-B406-5ADC92BCA1A2}"/>
    <cellStyle name="Vírgula 8 2 5" xfId="612" xr:uid="{00000000-0005-0000-0000-0000B8030000}"/>
    <cellStyle name="Vírgula 8 2 5 2" xfId="1452" xr:uid="{FDC8FE54-B3C5-42C1-9E5A-081C2616F150}"/>
    <cellStyle name="Vírgula 8 2 6" xfId="1038" xr:uid="{F1B365FF-CCA5-4740-A5D9-D934216B9F3E}"/>
    <cellStyle name="Vírgula 8 3" xfId="152" xr:uid="{00000000-0005-0000-0000-0000B9030000}"/>
    <cellStyle name="Vírgula 8 3 2" xfId="452" xr:uid="{00000000-0005-0000-0000-0000BA030000}"/>
    <cellStyle name="Vírgula 8 3 2 2" xfId="866" xr:uid="{00000000-0005-0000-0000-0000BB030000}"/>
    <cellStyle name="Vírgula 8 3 2 2 2" xfId="1706" xr:uid="{13C20AB3-8D94-4167-AAF7-DA6CE36F2E3A}"/>
    <cellStyle name="Vírgula 8 3 2 3" xfId="1292" xr:uid="{C8510D78-F60C-4C03-BA6C-B583BD5604C4}"/>
    <cellStyle name="Vírgula 8 3 3" xfId="630" xr:uid="{00000000-0005-0000-0000-0000BC030000}"/>
    <cellStyle name="Vírgula 8 3 3 2" xfId="1470" xr:uid="{1027C0A7-160F-4BFC-B13E-2FAAEBA1DCA8}"/>
    <cellStyle name="Vírgula 8 3 4" xfId="1056" xr:uid="{15CC231F-7113-404D-B3BC-5C8D89D014E5}"/>
    <cellStyle name="Vírgula 8 4" xfId="191" xr:uid="{00000000-0005-0000-0000-0000BD030000}"/>
    <cellStyle name="Vírgula 8 4 2" xfId="478" xr:uid="{00000000-0005-0000-0000-0000BE030000}"/>
    <cellStyle name="Vírgula 8 4 2 2" xfId="892" xr:uid="{00000000-0005-0000-0000-0000BF030000}"/>
    <cellStyle name="Vírgula 8 4 2 2 2" xfId="1732" xr:uid="{99CB92BE-C287-418B-BBE9-4D6BDA370631}"/>
    <cellStyle name="Vírgula 8 4 2 3" xfId="1318" xr:uid="{44C206F9-9EF9-4DE8-978D-5CF7B37BAEF7}"/>
    <cellStyle name="Vírgula 8 4 3" xfId="656" xr:uid="{00000000-0005-0000-0000-0000C0030000}"/>
    <cellStyle name="Vírgula 8 4 3 2" xfId="1496" xr:uid="{4A9B57C6-2F3C-483F-B747-ECF996CD825B}"/>
    <cellStyle name="Vírgula 8 4 4" xfId="1082" xr:uid="{F536CA98-0EF3-4609-B797-65F3227EB29D}"/>
    <cellStyle name="Vírgula 8 5" xfId="285" xr:uid="{00000000-0005-0000-0000-0000C1030000}"/>
    <cellStyle name="Vírgula 8 5 2" xfId="521" xr:uid="{00000000-0005-0000-0000-0000C2030000}"/>
    <cellStyle name="Vírgula 8 5 2 2" xfId="935" xr:uid="{00000000-0005-0000-0000-0000C3030000}"/>
    <cellStyle name="Vírgula 8 5 2 2 2" xfId="1775" xr:uid="{9D0B7C1C-6A17-4E9F-BB3D-1EE43E272338}"/>
    <cellStyle name="Vírgula 8 5 2 3" xfId="1361" xr:uid="{B98E4BD6-25A0-466A-8C76-E6A67BADEEC0}"/>
    <cellStyle name="Vírgula 8 5 3" xfId="699" xr:uid="{00000000-0005-0000-0000-0000C4030000}"/>
    <cellStyle name="Vírgula 8 5 3 2" xfId="1539" xr:uid="{3389DE13-1280-4F90-8B2F-E6C4B6C29EA3}"/>
    <cellStyle name="Vírgula 8 5 4" xfId="1125" xr:uid="{B6B2EF6C-B274-471E-B8D1-B65071762BE0}"/>
    <cellStyle name="Vírgula 8 6" xfId="320" xr:uid="{00000000-0005-0000-0000-0000C5030000}"/>
    <cellStyle name="Vírgula 8 6 2" xfId="556" xr:uid="{00000000-0005-0000-0000-0000C6030000}"/>
    <cellStyle name="Vírgula 8 6 2 2" xfId="970" xr:uid="{00000000-0005-0000-0000-0000C7030000}"/>
    <cellStyle name="Vírgula 8 6 2 2 2" xfId="1810" xr:uid="{27BA5E51-AAE6-4FD5-A6C7-ECB1EAF9FF1E}"/>
    <cellStyle name="Vírgula 8 6 2 3" xfId="1396" xr:uid="{6C56F7EF-0C98-4D4C-B14C-FEE57785D5DB}"/>
    <cellStyle name="Vírgula 8 6 3" xfId="734" xr:uid="{00000000-0005-0000-0000-0000C8030000}"/>
    <cellStyle name="Vírgula 8 6 3 2" xfId="1574" xr:uid="{F4054878-6EF7-4B93-BFA4-4306E424BBE0}"/>
    <cellStyle name="Vírgula 8 6 4" xfId="1160" xr:uid="{7467873D-D979-4819-AAAE-C91B815D6815}"/>
    <cellStyle name="Vírgula 8 7" xfId="347" xr:uid="{00000000-0005-0000-0000-0000C9030000}"/>
    <cellStyle name="Vírgula 8 7 2" xfId="761" xr:uid="{00000000-0005-0000-0000-0000CA030000}"/>
    <cellStyle name="Vírgula 8 7 2 2" xfId="1601" xr:uid="{7FBBC062-EFFD-452F-9C22-426FE9133340}"/>
    <cellStyle name="Vírgula 8 7 3" xfId="1187" xr:uid="{507B29DE-B3A1-4928-B188-10EF1B62A8F9}"/>
    <cellStyle name="Vírgula 8 8" xfId="405" xr:uid="{00000000-0005-0000-0000-0000CB030000}"/>
    <cellStyle name="Vírgula 8 8 2" xfId="819" xr:uid="{00000000-0005-0000-0000-0000CC030000}"/>
    <cellStyle name="Vírgula 8 8 2 2" xfId="1659" xr:uid="{E8A88906-3FB2-48E2-974F-BA0D5B1EEE50}"/>
    <cellStyle name="Vírgula 8 8 3" xfId="1245" xr:uid="{8D2A7031-B5C9-4470-9105-96B628F83511}"/>
    <cellStyle name="Vírgula 8 9" xfId="583" xr:uid="{00000000-0005-0000-0000-0000CD030000}"/>
    <cellStyle name="Vírgula 8 9 2" xfId="1423" xr:uid="{B9659842-9367-4C64-BA08-010F073D7884}"/>
    <cellStyle name="Vírgula 9" xfId="111" xr:uid="{00000000-0005-0000-0000-0000CE030000}"/>
    <cellStyle name="Vírgula 9 2" xfId="294" xr:uid="{00000000-0005-0000-0000-0000CF030000}"/>
    <cellStyle name="Vírgula 9 2 2" xfId="530" xr:uid="{00000000-0005-0000-0000-0000D0030000}"/>
    <cellStyle name="Vírgula 9 2 2 2" xfId="944" xr:uid="{00000000-0005-0000-0000-0000D1030000}"/>
    <cellStyle name="Vírgula 9 2 2 2 2" xfId="1784" xr:uid="{39567652-25E9-4BA5-80E6-7257947E2543}"/>
    <cellStyle name="Vírgula 9 2 2 3" xfId="1370" xr:uid="{78BF9CC9-B3C8-4D71-8774-A27129BB4CBC}"/>
    <cellStyle name="Vírgula 9 2 3" xfId="708" xr:uid="{00000000-0005-0000-0000-0000D2030000}"/>
    <cellStyle name="Vírgula 9 2 3 2" xfId="1548" xr:uid="{2EA019D8-DC4C-43B4-A5ED-7B1197F633C1}"/>
    <cellStyle name="Vírgula 9 2 4" xfId="1134" xr:uid="{80D098CF-C2DE-4CBF-BD27-931966641B16}"/>
    <cellStyle name="Vírgula 9 3" xfId="356" xr:uid="{00000000-0005-0000-0000-0000D3030000}"/>
    <cellStyle name="Vírgula 9 3 2" xfId="770" xr:uid="{00000000-0005-0000-0000-0000D4030000}"/>
    <cellStyle name="Vírgula 9 3 2 2" xfId="1610" xr:uid="{0D46EF0F-A362-4456-B017-2E1F8BA62636}"/>
    <cellStyle name="Vírgula 9 3 3" xfId="1196" xr:uid="{B8BC7495-3855-4338-937B-6D6DBC6BA4BF}"/>
    <cellStyle name="Vírgula 9 4" xfId="414" xr:uid="{00000000-0005-0000-0000-0000D5030000}"/>
    <cellStyle name="Vírgula 9 4 2" xfId="828" xr:uid="{00000000-0005-0000-0000-0000D6030000}"/>
    <cellStyle name="Vírgula 9 4 2 2" xfId="1668" xr:uid="{2A387A12-8E53-4CC3-B001-945FB8579E2B}"/>
    <cellStyle name="Vírgula 9 4 3" xfId="1254" xr:uid="{08257362-DA01-4C0E-BBAD-980F4A1862B0}"/>
    <cellStyle name="Vírgula 9 5" xfId="592" xr:uid="{00000000-0005-0000-0000-0000D7030000}"/>
    <cellStyle name="Vírgula 9 5 2" xfId="1432" xr:uid="{764FCF63-9CAA-498D-AD92-8AED6ED4141A}"/>
    <cellStyle name="Vírgula 9 6" xfId="1018" xr:uid="{601BCDA5-ADE2-4262-88B3-4F284E10F453}"/>
  </cellStyles>
  <dxfs count="27">
    <dxf>
      <numFmt numFmtId="34" formatCode="_-&quot;R$&quot;\ * #,##0.00_-;\-&quot;R$&quot;\ * #,##0.00_-;_-&quot;R$&quot;\ * &quot;-&quot;??_-;_-@_-"/>
    </dxf>
    <dxf>
      <alignment vertical="center" readingOrder="0"/>
    </dxf>
    <dxf>
      <alignment vertical="center" readingOrder="0"/>
    </dxf>
    <dxf>
      <alignment vertical="center" readingOrder="0"/>
    </dxf>
    <dxf>
      <alignment wrapText="1" readingOrder="0"/>
    </dxf>
    <dxf>
      <font>
        <sz val="10"/>
      </font>
    </dxf>
    <dxf>
      <font>
        <sz val="10"/>
      </font>
    </dxf>
    <dxf>
      <alignment wrapText="1" readingOrder="0"/>
    </dxf>
    <dxf>
      <font>
        <sz val="10"/>
      </font>
    </dxf>
    <dxf>
      <alignment horizontal="center" readingOrder="0"/>
    </dxf>
    <dxf>
      <numFmt numFmtId="14" formatCode="0.00%"/>
    </dxf>
    <dxf>
      <numFmt numFmtId="14" formatCode="0.00%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numFmt numFmtId="34" formatCode="_-&quot;R$&quot;\ * #,##0.00_-;\-&quot;R$&quot;\ * #,##0.00_-;_-&quot;R$&quot;\ * &quot;-&quot;??_-;_-@_-"/>
    </dxf>
    <dxf>
      <alignment wrapText="1" readingOrder="0"/>
    </dxf>
    <dxf>
      <alignment vertical="center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AFD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33617</xdr:rowOff>
    </xdr:from>
    <xdr:to>
      <xdr:col>0</xdr:col>
      <xdr:colOff>896470</xdr:colOff>
      <xdr:row>2</xdr:row>
      <xdr:rowOff>70386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2" y="33617"/>
          <a:ext cx="818028" cy="471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981075</xdr:colOff>
      <xdr:row>7</xdr:row>
      <xdr:rowOff>66676</xdr:rowOff>
    </xdr:from>
    <xdr:to>
      <xdr:col>5</xdr:col>
      <xdr:colOff>505309</xdr:colOff>
      <xdr:row>10</xdr:row>
      <xdr:rowOff>126700</xdr:rowOff>
    </xdr:to>
    <xdr:pic>
      <xdr:nvPicPr>
        <xdr:cNvPr id="2" name="Imagem 6" descr="Diagrama&#10;&#10;Descrição gerada automaticamente com confiança média">
          <a:extLst>
            <a:ext uri="{FF2B5EF4-FFF2-40B4-BE49-F238E27FC236}">
              <a16:creationId xmlns:a16="http://schemas.microsoft.com/office/drawing/2014/main" id="{FB645323-65D7-4E39-8355-0FA08965A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6625" y="1352551"/>
          <a:ext cx="3067534" cy="63152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</xdr:colOff>
      <xdr:row>1</xdr:row>
      <xdr:rowOff>0</xdr:rowOff>
    </xdr:from>
    <xdr:to>
      <xdr:col>1</xdr:col>
      <xdr:colOff>891450</xdr:colOff>
      <xdr:row>2</xdr:row>
      <xdr:rowOff>45876</xdr:rowOff>
    </xdr:to>
    <xdr:pic>
      <xdr:nvPicPr>
        <xdr:cNvPr id="4" name="Imagem 3" descr="Uma imagem contendo Logotipo&#10;&#10;Descrição gerada automaticamente">
          <a:extLst>
            <a:ext uri="{FF2B5EF4-FFF2-40B4-BE49-F238E27FC236}">
              <a16:creationId xmlns:a16="http://schemas.microsoft.com/office/drawing/2014/main" id="{B5D62E50-82BE-47F5-B9AF-ADB9958B69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90500"/>
          <a:ext cx="720000" cy="2363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OE/UNIDADES/JK/15-07814_OBRA%20DE%20ADEQUACAO%20E%20REFORMA%20CCJK/ACOMPANHAMENTO%20DE%20OBRA/MEDICOES/PLANILHA%20MEDI&#199;&#195;O_MODELO%20JK%20ESTUDO%20P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GGAE\PRC\SLZ_19_01032\OB_20_02115\CT_20_02115\OC\BD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ição"/>
      <sheetName val="SUPRESSÃO"/>
      <sheetName val="ACRESCIMO"/>
      <sheetName val="ITENS NOVOS"/>
      <sheetName val="Cronograma (%)"/>
      <sheetName val="Grafico (%)"/>
      <sheetName val="Cronograma Financeiro"/>
      <sheetName val="Grafico Financeiro"/>
      <sheetName val="Orçamento Básico"/>
      <sheetName val="Orçamento Acrescimo"/>
      <sheetName val="COMPOSIÇÃO (Acréscimo)"/>
      <sheetName val="ITENS_NOVOS"/>
      <sheetName val="Cronograma_(%)"/>
      <sheetName val="Grafico_(%)"/>
      <sheetName val="Cronograma_Financeiro"/>
      <sheetName val="Grafico_Financeiro"/>
      <sheetName val="Orçamento_Básico"/>
      <sheetName val="Orçamento_Acrescimo"/>
      <sheetName val="COMPOSIÇÃO_(Acréscimo)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BC INS"/>
      <sheetName val="BDI"/>
      <sheetName val="Parâmetro BDI"/>
      <sheetName val="SESMT"/>
      <sheetName val="TAI"/>
      <sheetName val="Plan1"/>
    </sheetNames>
    <sheetDataSet>
      <sheetData sheetId="0"/>
      <sheetData sheetId="1"/>
      <sheetData sheetId="2">
        <row r="7">
          <cell r="A7" t="str">
            <v>CONSTRUÇÃO DE EDIFÍCIOS</v>
          </cell>
          <cell r="B7">
            <v>0.03</v>
          </cell>
          <cell r="C7">
            <v>0.04</v>
          </cell>
          <cell r="D7">
            <v>5.5E-2</v>
          </cell>
          <cell r="E7">
            <v>8.0000000000000002E-3</v>
          </cell>
          <cell r="F7">
            <v>8.0000000000000002E-3</v>
          </cell>
          <cell r="G7">
            <v>0.01</v>
          </cell>
          <cell r="H7">
            <v>9.7000000000000003E-3</v>
          </cell>
          <cell r="I7">
            <v>1.2699999999999999E-2</v>
          </cell>
          <cell r="J7">
            <v>1.2699999999999999E-2</v>
          </cell>
          <cell r="K7">
            <v>5.8999999999999999E-3</v>
          </cell>
          <cell r="L7">
            <v>1.23E-2</v>
          </cell>
          <cell r="M7">
            <v>1.3899999999999999E-2</v>
          </cell>
          <cell r="N7">
            <v>6.1600000000000002E-2</v>
          </cell>
          <cell r="O7">
            <v>7.3999999999999996E-2</v>
          </cell>
          <cell r="P7">
            <v>8.9599999999999999E-2</v>
          </cell>
        </row>
        <row r="8">
          <cell r="A8" t="str">
            <v>CONSTRUÇÃO DE RODOVIAS E FERROVIAS</v>
          </cell>
          <cell r="B8">
            <v>3.7999999999999999E-2</v>
          </cell>
          <cell r="C8">
            <v>4.0099999999999997E-2</v>
          </cell>
          <cell r="D8">
            <v>4.6699999999999998E-2</v>
          </cell>
          <cell r="E8">
            <v>3.2000000000000002E-3</v>
          </cell>
          <cell r="F8">
            <v>4.0000000000000001E-3</v>
          </cell>
          <cell r="G8">
            <v>7.4000000000000003E-3</v>
          </cell>
          <cell r="H8">
            <v>5.0000000000000001E-3</v>
          </cell>
          <cell r="I8">
            <v>5.5999999999999999E-3</v>
          </cell>
          <cell r="J8">
            <v>9.7000000000000003E-3</v>
          </cell>
          <cell r="K8">
            <v>1.0200000000000001E-2</v>
          </cell>
          <cell r="L8">
            <v>1.11E-2</v>
          </cell>
          <cell r="M8">
            <v>1.21E-2</v>
          </cell>
          <cell r="N8">
            <v>6.6400000000000001E-2</v>
          </cell>
          <cell r="O8">
            <v>7.2999999999999995E-2</v>
          </cell>
          <cell r="P8">
            <v>8.6900000000000005E-2</v>
          </cell>
        </row>
        <row r="9">
          <cell r="A9" t="str">
            <v>CONSTRUÇÃO DE REDES DE ABASTECIMENTO DE ÁGUA, COLETA DE ESGOTO E CONSTRUÇÕES CORRELATAS</v>
          </cell>
          <cell r="B9">
            <v>3.4299999999999997E-2</v>
          </cell>
          <cell r="C9">
            <v>4.9299999999999997E-2</v>
          </cell>
          <cell r="D9">
            <v>6.7100000000000007E-2</v>
          </cell>
          <cell r="E9">
            <v>2.8E-3</v>
          </cell>
          <cell r="F9">
            <v>4.8999999999999998E-3</v>
          </cell>
          <cell r="G9">
            <v>7.4999999999999997E-3</v>
          </cell>
          <cell r="H9">
            <v>0.01</v>
          </cell>
          <cell r="I9">
            <v>1.3899999999999999E-2</v>
          </cell>
          <cell r="J9">
            <v>1.7399999999999999E-2</v>
          </cell>
          <cell r="K9">
            <v>9.4000000000000004E-3</v>
          </cell>
          <cell r="L9">
            <v>9.9000000000000008E-3</v>
          </cell>
          <cell r="M9">
            <v>1.17E-2</v>
          </cell>
          <cell r="N9">
            <v>6.7400000000000002E-2</v>
          </cell>
          <cell r="O9">
            <v>8.0399999999999999E-2</v>
          </cell>
          <cell r="P9">
            <v>9.4E-2</v>
          </cell>
        </row>
        <row r="10">
          <cell r="A10" t="str">
            <v>CONSTRUÇÃO E MANUTENÇÃO DE ESTAÇÕES E REDES DE DISTRIBUIÇÃO DE ENERGIA ELÉTRICA</v>
          </cell>
          <cell r="B10">
            <v>5.2900000000000003E-2</v>
          </cell>
          <cell r="C10">
            <v>5.9200000000000003E-2</v>
          </cell>
          <cell r="D10">
            <v>7.9299999999999995E-2</v>
          </cell>
          <cell r="E10">
            <v>2.5000000000000001E-3</v>
          </cell>
          <cell r="F10">
            <v>5.1000000000000004E-3</v>
          </cell>
          <cell r="G10">
            <v>5.5999999999999999E-3</v>
          </cell>
          <cell r="H10">
            <v>0.01</v>
          </cell>
          <cell r="I10">
            <v>1.4800000000000001E-2</v>
          </cell>
          <cell r="J10">
            <v>1.9699999999999999E-2</v>
          </cell>
          <cell r="K10">
            <v>1.01E-2</v>
          </cell>
          <cell r="L10">
            <v>1.0699999999999999E-2</v>
          </cell>
          <cell r="M10">
            <v>1.11E-2</v>
          </cell>
          <cell r="N10">
            <v>0.08</v>
          </cell>
          <cell r="O10">
            <v>8.3099999999999993E-2</v>
          </cell>
          <cell r="P10">
            <v>9.5100000000000004E-2</v>
          </cell>
        </row>
        <row r="11">
          <cell r="A11" t="str">
            <v>OBRAS PORTUÁRIAS, MARÍTIMAS E FLUVIAIS</v>
          </cell>
          <cell r="B11">
            <v>0.04</v>
          </cell>
          <cell r="C11">
            <v>5.5199999999999999E-2</v>
          </cell>
          <cell r="D11">
            <v>7.85E-2</v>
          </cell>
          <cell r="E11">
            <v>0.81</v>
          </cell>
          <cell r="F11">
            <v>1.2200000000000001E-2</v>
          </cell>
          <cell r="G11">
            <v>1.9900000000000001E-2</v>
          </cell>
          <cell r="H11">
            <v>1.46E-2</v>
          </cell>
          <cell r="I11">
            <v>2.3199999999999998E-2</v>
          </cell>
          <cell r="J11">
            <v>3.1600000000000003E-2</v>
          </cell>
          <cell r="K11">
            <v>9.4000000000000004E-3</v>
          </cell>
          <cell r="L11">
            <v>1.0200000000000001E-2</v>
          </cell>
          <cell r="M11">
            <v>1.3299999999999999E-2</v>
          </cell>
          <cell r="N11">
            <v>7.1400000000000005E-2</v>
          </cell>
          <cell r="O11">
            <v>8.4000000000000005E-2</v>
          </cell>
          <cell r="P11">
            <v>0.1043</v>
          </cell>
        </row>
        <row r="15">
          <cell r="B15" t="str">
            <v>1º Quartil</v>
          </cell>
          <cell r="C15" t="str">
            <v>Médio</v>
          </cell>
          <cell r="D15" t="str">
            <v>3º Quartil</v>
          </cell>
        </row>
        <row r="16">
          <cell r="B16">
            <v>1.4999999999999999E-2</v>
          </cell>
          <cell r="C16">
            <v>3.4500000000000003E-2</v>
          </cell>
          <cell r="D16">
            <v>4.4900000000000002E-2</v>
          </cell>
        </row>
        <row r="17">
          <cell r="B17">
            <v>3.0000000000000001E-3</v>
          </cell>
          <cell r="C17">
            <v>4.7999999999999996E-3</v>
          </cell>
          <cell r="D17">
            <v>8.2000000000000007E-3</v>
          </cell>
        </row>
        <row r="18">
          <cell r="B18">
            <v>5.5999999999999999E-3</v>
          </cell>
          <cell r="C18">
            <v>8.5000000000000006E-3</v>
          </cell>
          <cell r="D18">
            <v>8.8999999999999999E-3</v>
          </cell>
        </row>
        <row r="19">
          <cell r="B19">
            <v>8.5000000000000006E-3</v>
          </cell>
          <cell r="C19">
            <v>8.5000000000000006E-3</v>
          </cell>
          <cell r="D19">
            <v>1.11E-2</v>
          </cell>
        </row>
        <row r="20">
          <cell r="B20">
            <v>3.5000000000000003E-2</v>
          </cell>
          <cell r="C20">
            <v>5.11E-2</v>
          </cell>
          <cell r="D20">
            <v>6.2199999999999998E-2</v>
          </cell>
        </row>
      </sheetData>
      <sheetData sheetId="3"/>
      <sheetData sheetId="4"/>
      <sheetData sheetId="5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J:\GGAE\PRC\TEO_00_00000\DC\VOLANTE\COL&#201;GIO\004001-05069%20-%20Forro,%20drywall%20e%20portas\01%20-%20TR\OC\BDI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iomar Maria Ferreira Santos" refreshedDate="43970.641129282405" createdVersion="6" refreshedVersion="6" minRefreshableVersion="3" recordCount="28" xr:uid="{00000000-000A-0000-FFFF-FFFF02000000}">
  <cacheSource type="worksheet">
    <worksheetSource ref="B6:P34" sheet="CPU" r:id="rId2"/>
  </cacheSource>
  <cacheFields count="15">
    <cacheField name="CÓD. CPU" numFmtId="0">
      <sharedItems/>
    </cacheField>
    <cacheField name="TIPO" numFmtId="0">
      <sharedItems containsBlank="1" count="5">
        <s v="CPU"/>
        <s v="EQUIP"/>
        <s v="MO"/>
        <s v="MAT"/>
        <m u="1"/>
      </sharedItems>
    </cacheField>
    <cacheField name="REF. INSUMO" numFmtId="0">
      <sharedItems containsBlank="1"/>
    </cacheField>
    <cacheField name="CÓD. INS." numFmtId="0">
      <sharedItems containsBlank="1" containsMixedTypes="1" containsNumber="1" containsInteger="1" minValue="3" maxValue="88316"/>
    </cacheField>
    <cacheField name="DESCRIÇÃO SERVIÇO / INSUMO" numFmtId="0">
      <sharedItems/>
    </cacheField>
    <cacheField name="UNID" numFmtId="0">
      <sharedItems containsBlank="1"/>
    </cacheField>
    <cacheField name="COEF." numFmtId="0">
      <sharedItems containsString="0" containsBlank="1" containsNumber="1" minValue="0.02" maxValue="100"/>
    </cacheField>
    <cacheField name="CUSTO UNIT." numFmtId="44">
      <sharedItems containsString="0" containsBlank="1" containsNumber="1" minValue="0.2" maxValue="233.94"/>
    </cacheField>
    <cacheField name="CUSTO TOTAL" numFmtId="44">
      <sharedItems containsString="0" containsBlank="1" containsNumber="1" minValue="0" maxValue="1002"/>
    </cacheField>
    <cacheField name="MO" numFmtId="44">
      <sharedItems containsSemiMixedTypes="0" containsString="0" containsNumber="1" minValue="0" maxValue="1002"/>
    </cacheField>
    <cacheField name="MAT" numFmtId="44">
      <sharedItems containsSemiMixedTypes="0" containsString="0" containsNumber="1" minValue="0" maxValue="158"/>
    </cacheField>
    <cacheField name="EQUIP" numFmtId="44">
      <sharedItems containsSemiMixedTypes="0" containsString="0" containsNumber="1" containsInteger="1" minValue="0" maxValue="220"/>
    </cacheField>
    <cacheField name="QUANT. PLAN" numFmtId="43">
      <sharedItems containsSemiMixedTypes="0" containsString="0" containsNumber="1" minValue="1" maxValue="758.25"/>
    </cacheField>
    <cacheField name="VALOR" numFmtId="44">
      <sharedItems containsSemiMixedTypes="0" containsString="0" containsNumber="1" minValue="0" maxValue="8146.9223437500013"/>
    </cacheField>
    <cacheField name="QTD INS" numFmtId="43">
      <sharedItems containsSemiMixedTypes="0" containsString="0" containsNumber="1" minValue="0" maxValue="303.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s v="02.29.01"/>
    <x v="0"/>
    <m/>
    <m/>
    <s v="TRANSPORTE DE MAT.DE QUALQUER NATUREZA EM CAÇAMBA"/>
    <m/>
    <m/>
    <m/>
    <m/>
    <n v="0"/>
    <n v="0"/>
    <n v="0"/>
    <n v="2"/>
    <n v="0"/>
    <n v="0"/>
  </r>
  <r>
    <s v="02.29.01"/>
    <x v="1"/>
    <s v="SUDECAP"/>
    <s v="83.30.20"/>
    <s v="CAÇAMBA"/>
    <s v="UN"/>
    <n v="1"/>
    <n v="220"/>
    <n v="220"/>
    <n v="0"/>
    <n v="0"/>
    <n v="220"/>
    <n v="2"/>
    <n v="440"/>
    <n v="2"/>
  </r>
  <r>
    <s v="SESC001"/>
    <x v="0"/>
    <m/>
    <m/>
    <s v="REMOCAO MANUAL DE ENTULHO"/>
    <s v="M3"/>
    <m/>
    <m/>
    <m/>
    <n v="47.628"/>
    <n v="0"/>
    <n v="0"/>
    <n v="4.84"/>
    <n v="230.51952"/>
    <n v="0"/>
  </r>
  <r>
    <s v="SESC001"/>
    <x v="2"/>
    <s v="SINAPI"/>
    <n v="88316"/>
    <s v="SERVENTE COM ENCARGOS COMPLEMENTARES"/>
    <s v="H"/>
    <n v="3.6"/>
    <n v="13.23"/>
    <n v="47.628"/>
    <n v="47.628"/>
    <n v="0"/>
    <n v="0"/>
    <n v="4.84"/>
    <n v="230.51952"/>
    <n v="17.423999999999999"/>
  </r>
  <r>
    <s v="SESC002"/>
    <x v="0"/>
    <m/>
    <m/>
    <s v="ART"/>
    <s v="UN"/>
    <m/>
    <m/>
    <n v="0"/>
    <n v="233.94"/>
    <n v="0"/>
    <n v="0"/>
    <n v="1"/>
    <n v="233.94"/>
    <n v="0"/>
  </r>
  <r>
    <s v="SESC002"/>
    <x v="2"/>
    <s v="CREA MG"/>
    <s v="CREA MG"/>
    <s v="ART DA OBRA"/>
    <s v="UN"/>
    <n v="1"/>
    <n v="233.94"/>
    <n v="233.94"/>
    <n v="233.94"/>
    <n v="0"/>
    <n v="0"/>
    <n v="1"/>
    <n v="233.94"/>
    <n v="1"/>
  </r>
  <r>
    <s v="SESC003"/>
    <x v="0"/>
    <m/>
    <m/>
    <s v="LIMPEZA GERAL DE OBRA E VERIFICAÇÃO FINAL"/>
    <s v="M2"/>
    <m/>
    <m/>
    <m/>
    <n v="4.1343750000000004"/>
    <n v="6.61"/>
    <n v="0"/>
    <n v="758.25"/>
    <n v="8146.9223437500013"/>
    <n v="0"/>
  </r>
  <r>
    <s v="SESC003"/>
    <x v="3"/>
    <s v="SINAPI"/>
    <n v="3"/>
    <s v="ACIDO MURIATICO "/>
    <s v="L"/>
    <n v="0.05"/>
    <n v="5.57"/>
    <n v="0.28000000000000003"/>
    <n v="0"/>
    <n v="0.28000000000000003"/>
    <n v="0"/>
    <n v="758.25"/>
    <n v="212.31000000000003"/>
    <n v="37.912500000000001"/>
  </r>
  <r>
    <s v="SESC003"/>
    <x v="3"/>
    <s v="SINAPI"/>
    <n v="6"/>
    <s v="DETERGENTE AMONIACO (AMONIA DILUIDA)"/>
    <s v="L"/>
    <n v="0.02"/>
    <n v="3.91"/>
    <n v="7.8200000000000006E-2"/>
    <n v="0"/>
    <n v="7.8200000000000006E-2"/>
    <n v="0"/>
    <n v="758.25"/>
    <n v="59.295150000000007"/>
    <n v="15.165000000000001"/>
  </r>
  <r>
    <s v="SESC003"/>
    <x v="3"/>
    <s v="SINAPI"/>
    <n v="13"/>
    <s v="ESTOPA"/>
    <s v="KG"/>
    <n v="0.06"/>
    <n v="11.93"/>
    <n v="0.71579999999999999"/>
    <n v="0"/>
    <n v="0.71579999999999999"/>
    <n v="0"/>
    <n v="758.25"/>
    <n v="542.75535000000002"/>
    <n v="45.494999999999997"/>
  </r>
  <r>
    <s v="SESC003"/>
    <x v="3"/>
    <s v="SINAPI"/>
    <n v="5318"/>
    <s v="SOLVENTE DILUENTE A BASE DE AGUARRAS"/>
    <s v="L"/>
    <n v="0.4"/>
    <n v="13.84"/>
    <n v="5.5360000000000005"/>
    <n v="0"/>
    <n v="5.5360000000000005"/>
    <n v="0"/>
    <n v="758.25"/>
    <n v="4197.6720000000005"/>
    <n v="303.3"/>
  </r>
  <r>
    <s v="SESC003"/>
    <x v="2"/>
    <s v="SINAPI"/>
    <n v="88316"/>
    <s v="SERVENTE COM ENCARGOS COMPLEMENTARES"/>
    <s v="H"/>
    <n v="0.3125"/>
    <n v="13.23"/>
    <n v="4.1343750000000004"/>
    <n v="4.1343750000000004"/>
    <n v="0"/>
    <n v="0"/>
    <n v="758.25"/>
    <n v="3134.8898437500002"/>
    <n v="236.953125"/>
  </r>
  <r>
    <s v="SESC004"/>
    <x v="0"/>
    <m/>
    <m/>
    <s v="ELABORAÇÃO DE &quot;DATA BOOK&quot; COM ANEXOS DE &quot;AS BUILT&quot; PROJETO COM ÁREA ENTRE 10.000 M2 E 15.000 M2"/>
    <s v="UN"/>
    <m/>
    <m/>
    <n v="0"/>
    <n v="1002"/>
    <n v="158"/>
    <n v="0"/>
    <n v="1"/>
    <n v="1160"/>
    <n v="0"/>
  </r>
  <r>
    <s v="SESC004"/>
    <x v="2"/>
    <s v="SINAPI"/>
    <n v="88255"/>
    <s v="AUXILIAR TÉCNICO DE ENGENHARIA COM ENCARGOS COMPLEMENTARES"/>
    <s v="H"/>
    <n v="40"/>
    <n v="25.05"/>
    <n v="1002"/>
    <n v="1002"/>
    <n v="0"/>
    <n v="0"/>
    <n v="1"/>
    <n v="1002"/>
    <n v="40"/>
  </r>
  <r>
    <s v="SESC004"/>
    <x v="3"/>
    <s v="SUDECAP "/>
    <s v="94.15.01"/>
    <s v="PLOTAGEM COLORIDA SULFITE FORMATO A4 "/>
    <s v="UN"/>
    <n v="100"/>
    <n v="1.5"/>
    <n v="150"/>
    <n v="0"/>
    <n v="150"/>
    <n v="0"/>
    <n v="1"/>
    <n v="150"/>
    <n v="100"/>
  </r>
  <r>
    <s v="SESC004"/>
    <x v="3"/>
    <s v="SUDECAP "/>
    <s v="94.11.01"/>
    <s v="ENCADERNAÇÃO EM CAPA A4 DE ACETATO, PVC/CROMICOTE, C/ ESPIRAL "/>
    <s v="UN"/>
    <n v="2"/>
    <n v="4"/>
    <n v="8"/>
    <n v="0"/>
    <n v="8"/>
    <n v="0"/>
    <n v="1"/>
    <n v="8"/>
    <n v="2"/>
  </r>
  <r>
    <s v="SESC005"/>
    <x v="0"/>
    <m/>
    <m/>
    <s v="REMOÇÃO E DESCARTE DE ESQUADRIA METÁLICA"/>
    <s v="M"/>
    <m/>
    <m/>
    <n v="0"/>
    <n v="11.24"/>
    <n v="0"/>
    <n v="0"/>
    <n v="13.85"/>
    <n v="155.67400000000001"/>
    <n v="0"/>
  </r>
  <r>
    <s v="SESC005"/>
    <x v="2"/>
    <s v="SINAPI"/>
    <n v="88309"/>
    <s v="PEDREIRO COM ENCARGOS COMPLEMENTARES"/>
    <s v="H"/>
    <n v="0.25"/>
    <n v="18.46"/>
    <n v="4.62"/>
    <n v="4.62"/>
    <n v="0"/>
    <n v="0"/>
    <n v="13.85"/>
    <n v="63.987000000000002"/>
    <n v="3.4624999999999999"/>
  </r>
  <r>
    <s v="SESC005"/>
    <x v="2"/>
    <s v="SINAPI"/>
    <n v="88316"/>
    <s v="SERVENTE COM ENCARGOS COMPLEMENTARES"/>
    <s v="H"/>
    <n v="0.5"/>
    <n v="13.23"/>
    <n v="6.62"/>
    <n v="6.62"/>
    <n v="0"/>
    <n v="0"/>
    <n v="13.85"/>
    <n v="91.686999999999998"/>
    <n v="6.9249999999999998"/>
  </r>
  <r>
    <s v="SESC006"/>
    <x v="0"/>
    <m/>
    <m/>
    <s v="ELABORAÇÃO - PROJETO EXECUTIVO DE INFRAESTRUTURA DE CABEAMENTO ESTRUTURADO / CFTV / ALARME / SEGURANÇA / SONORIZAÇÃO - SISTEMA DE DETECÇÃO E ALARME DE INCÊNDIO - FORMATO A1"/>
    <s v="A1"/>
    <m/>
    <m/>
    <m/>
    <n v="607.31999999999994"/>
    <n v="23.900000000000002"/>
    <n v="0"/>
    <n v="2"/>
    <n v="1262.4399999999998"/>
    <n v="0"/>
  </r>
  <r>
    <s v="SESC006"/>
    <x v="2"/>
    <s v="SUDECAP"/>
    <s v="56.11.04"/>
    <s v="ENGENHEIRO/ARQUITETO SENIOR"/>
    <s v="HORA"/>
    <n v="1"/>
    <n v="121.01"/>
    <n v="121.01"/>
    <n v="121.01"/>
    <n v="0"/>
    <n v="0"/>
    <n v="2"/>
    <n v="242.02"/>
    <n v="2"/>
  </r>
  <r>
    <s v="SESC006"/>
    <x v="2"/>
    <s v="SUDECAP"/>
    <s v="56.11.05"/>
    <s v="ENGENHEIRO /ARQUITETO INTERMEDIÁRIO"/>
    <s v="HORA"/>
    <n v="4"/>
    <n v="107.06"/>
    <n v="428.24"/>
    <n v="428.24"/>
    <n v="0"/>
    <n v="0"/>
    <n v="2"/>
    <n v="856.48"/>
    <n v="8"/>
  </r>
  <r>
    <s v="SESC006"/>
    <x v="2"/>
    <s v="SUDECAP"/>
    <s v="56.13.04"/>
    <s v="PROJETISTA CADISTA - PROJETO"/>
    <s v="HORA"/>
    <n v="1"/>
    <n v="30.64"/>
    <n v="30.64"/>
    <n v="30.64"/>
    <n v="0"/>
    <n v="0"/>
    <n v="2"/>
    <n v="61.28"/>
    <n v="2"/>
  </r>
  <r>
    <s v="SESC006"/>
    <x v="2"/>
    <s v="SUDECAP"/>
    <s v="56.14.02"/>
    <s v="TECNICO INTERMEDIARIO - PROJETO"/>
    <s v="HORA"/>
    <n v="1"/>
    <n v="27.43"/>
    <n v="27.43"/>
    <n v="27.43"/>
    <n v="0"/>
    <n v="0"/>
    <n v="2"/>
    <n v="54.86"/>
    <n v="2"/>
  </r>
  <r>
    <s v="SESC006"/>
    <x v="3"/>
    <s v="SUDECAP"/>
    <s v="94.07.01"/>
    <s v="XEROX SIMPLES OPACO - FORMATO A4"/>
    <s v="UN"/>
    <n v="10"/>
    <n v="0.2"/>
    <n v="2"/>
    <n v="0"/>
    <n v="2"/>
    <n v="0"/>
    <n v="2"/>
    <n v="4"/>
    <n v="20"/>
  </r>
  <r>
    <s v="SESC006"/>
    <x v="3"/>
    <s v="SUDECAP"/>
    <s v="94.11.01"/>
    <s v="ENCADERNAÇÃO A4 ACETATO, PVC/CROMICOTE, C/ESPIRAL"/>
    <s v="UN"/>
    <n v="0.1"/>
    <n v="4"/>
    <n v="0.4"/>
    <n v="0"/>
    <n v="0.4"/>
    <n v="0"/>
    <n v="2"/>
    <n v="0.8"/>
    <n v="0.2"/>
  </r>
  <r>
    <s v="SESC006"/>
    <x v="3"/>
    <s v="SUDECAP"/>
    <s v="94.12.04"/>
    <s v="PLOTAGEM SULFITE - FORMATO A1"/>
    <s v="UN"/>
    <n v="2"/>
    <n v="3.2"/>
    <n v="6.4"/>
    <n v="0"/>
    <n v="6.4"/>
    <n v="0"/>
    <n v="2"/>
    <n v="12.8"/>
    <n v="4"/>
  </r>
  <r>
    <s v="SESC006"/>
    <x v="3"/>
    <s v="SUDECAP"/>
    <s v="94.15.04"/>
    <s v="PLOTAGEM COLORIDA SULFITE FORMATO A1"/>
    <s v="UN"/>
    <n v="2"/>
    <n v="5.95"/>
    <n v="11.9"/>
    <n v="0"/>
    <n v="11.9"/>
    <n v="0"/>
    <n v="2"/>
    <n v="23.8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1000000}" name="Tabela dinâ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>
  <location ref="E8:F13" firstHeaderRow="1" firstDataRow="1" firstDataCol="1"/>
  <pivotFields count="15">
    <pivotField showAll="0"/>
    <pivotField axis="axisRow" showAll="0">
      <items count="6">
        <item x="0"/>
        <item x="2"/>
        <item m="1" x="4"/>
        <item x="3"/>
        <item x="1"/>
        <item t="default"/>
      </items>
    </pivotField>
    <pivotField showAll="0"/>
    <pivotField showAll="0"/>
    <pivotField showAll="0"/>
    <pivotField showAll="0"/>
    <pivotField showAll="0"/>
    <pivotField numFmtId="44" showAll="0"/>
    <pivotField showAll="0"/>
    <pivotField showAll="0"/>
    <pivotField showAll="0"/>
    <pivotField showAll="0"/>
    <pivotField numFmtId="43" showAll="0" defaultSubtotal="0"/>
    <pivotField dataField="1" numFmtId="44" showAll="0"/>
    <pivotField showAll="0" defaultSubtotal="0"/>
  </pivotFields>
  <rowFields count="1">
    <field x="1"/>
  </rowFields>
  <rowItems count="5">
    <i>
      <x/>
    </i>
    <i>
      <x v="1"/>
    </i>
    <i>
      <x v="3"/>
    </i>
    <i>
      <x v="4"/>
    </i>
    <i t="grand">
      <x/>
    </i>
  </rowItems>
  <colItems count="1">
    <i/>
  </colItems>
  <dataFields count="1">
    <dataField name="Soma de VALOR" fld="13" baseField="0" baseItem="0" numFmtId="44"/>
  </dataFields>
  <formats count="4">
    <format dxfId="3">
      <pivotArea field="1" type="button" dataOnly="0" labelOnly="1" outline="0" axis="axisRow" fieldPosition="0"/>
    </format>
    <format dxfId="2">
      <pivotArea dataOnly="0" labelOnly="1" fieldPosition="0">
        <references count="1">
          <reference field="1" count="0"/>
        </references>
      </pivotArea>
    </format>
    <format dxfId="1">
      <pivotArea dataOnly="0" labelOnly="1" grandRow="1" outline="0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0000000}" name="Tabela dinâ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 rowHeaderCaption="DESCRIÇÃO DOS INSUMOS">
  <location ref="A8:B9" firstHeaderRow="0" firstDataRow="1" firstDataCol="0"/>
  <pivotFields count="15">
    <pivotField showAll="0"/>
    <pivotField showAll="0" sortType="ascending"/>
    <pivotField showAll="0"/>
    <pivotField showAll="0"/>
    <pivotField showAll="0"/>
    <pivotField showAll="0"/>
    <pivotField showAll="0"/>
    <pivotField numFmtId="44" showAll="0"/>
    <pivotField numFmtId="44" multipleItemSelectionAllowed="1" showAll="0"/>
    <pivotField showAll="0"/>
    <pivotField showAll="0"/>
    <pivotField showAll="0"/>
    <pivotField numFmtId="43" showAll="0" defaultSubtotal="0"/>
    <pivotField dataField="1" numFmtId="43" showAll="0"/>
    <pivotField showAll="0" defaultSubtota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% do Total Geral" fld="13" showDataAs="percentOfTotal" baseField="3" baseItem="50" numFmtId="10"/>
    <dataField name="% Acumulado" fld="13" baseField="0" baseItem="0"/>
  </dataFields>
  <formats count="23">
    <format dxfId="26">
      <pivotArea dataOnly="0" labelOnly="1" grandRow="1" outline="0" fieldPosition="0"/>
    </format>
    <format dxfId="25">
      <pivotArea dataOnly="0" labelOnly="1" grandRow="1" outline="0" fieldPosition="0"/>
    </format>
    <format dxfId="24">
      <pivotArea grandRow="1" outline="0" collapsedLevelsAreSubtotals="1" fieldPosition="0"/>
    </format>
    <format dxfId="23">
      <pivotArea type="all" dataOnly="0" outline="0" fieldPosition="0"/>
    </format>
    <format dxfId="22">
      <pivotArea outline="0" collapsedLevelsAreSubtotals="1" fieldPosition="0"/>
    </format>
    <format dxfId="21">
      <pivotArea dataOnly="0" labelOnly="1" outline="0" axis="axisValues" fieldPosition="0"/>
    </format>
    <format dxfId="20">
      <pivotArea dataOnly="0" labelOnly="1" grandRow="1" outline="0" fieldPosition="0"/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dataOnly="0" labelOnly="1" outline="0" axis="axisValues" fieldPosition="0"/>
    </format>
    <format dxfId="16">
      <pivotArea dataOnly="0" labelOnly="1" grandRow="1" outline="0" fieldPosition="0"/>
    </format>
    <format dxfId="15">
      <pivotArea outline="0" collapsedLevelsAreSubtotals="1" fieldPosition="0"/>
    </format>
    <format dxfId="14">
      <pivotArea dataOnly="0" labelOnly="1" outline="0" axis="axisValues" fieldPosition="0"/>
    </format>
    <format dxfId="13">
      <pivotArea outline="0" collapsedLevelsAreSubtotals="1" fieldPosition="0"/>
    </format>
    <format dxfId="12">
      <pivotArea dataOnly="0" labelOnly="1" outline="0" axis="axisValues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  <format dxfId="10">
      <pivotArea outline="0" fieldPosition="0">
        <references count="1">
          <reference field="4294967294" count="1">
            <x v="1"/>
          </reference>
        </references>
      </pivotArea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dataOnly="0" labelOnly="1" grandRow="1" outline="0" fieldPosition="0"/>
    </format>
    <format dxfId="6">
      <pivotArea outline="0" collapsedLevelsAreSubtotals="1" fieldPosition="0"/>
    </format>
    <format dxfId="5">
      <pivotArea dataOnly="0" labelOnly="1" grandRow="1" outline="0" fieldPosition="0"/>
    </format>
    <format dxfId="4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Plan6">
    <tabColor rgb="FFFF0000"/>
    <pageSetUpPr fitToPage="1"/>
  </sheetPr>
  <dimension ref="A2:F700"/>
  <sheetViews>
    <sheetView showGridLines="0" zoomScaleNormal="100" zoomScaleSheetLayoutView="100" workbookViewId="0">
      <selection activeCell="A4" sqref="A4"/>
    </sheetView>
  </sheetViews>
  <sheetFormatPr defaultRowHeight="15" x14ac:dyDescent="0.25"/>
  <cols>
    <col min="1" max="1" width="13.7109375" style="6" bestFit="1" customWidth="1"/>
    <col min="2" max="2" width="11.7109375" style="7" bestFit="1" customWidth="1"/>
    <col min="3" max="3" width="11.42578125" style="1" bestFit="1" customWidth="1"/>
    <col min="4" max="4" width="15.7109375" style="1" customWidth="1"/>
    <col min="5" max="5" width="18" style="2" customWidth="1"/>
    <col min="6" max="6" width="15.140625" customWidth="1"/>
  </cols>
  <sheetData>
    <row r="2" spans="1:6" ht="18.75" x14ac:dyDescent="0.3">
      <c r="A2" s="112" t="s">
        <v>0</v>
      </c>
      <c r="B2" s="112"/>
      <c r="C2" s="112"/>
    </row>
    <row r="3" spans="1:6" ht="15.75" x14ac:dyDescent="0.25">
      <c r="A3" s="15"/>
      <c r="B3" s="8"/>
    </row>
    <row r="4" spans="1:6" x14ac:dyDescent="0.25">
      <c r="A4" s="11" t="e">
        <f>#REF!</f>
        <v>#REF!</v>
      </c>
      <c r="B4" s="14" t="s">
        <v>1</v>
      </c>
      <c r="C4" s="1" t="s">
        <v>2</v>
      </c>
    </row>
    <row r="5" spans="1:6" x14ac:dyDescent="0.25">
      <c r="A5" s="11" t="e">
        <f>#REF!</f>
        <v>#REF!</v>
      </c>
      <c r="B5" s="14" t="s">
        <v>3</v>
      </c>
      <c r="C5" s="1" t="s">
        <v>4</v>
      </c>
    </row>
    <row r="6" spans="1:6" x14ac:dyDescent="0.25">
      <c r="A6" s="11"/>
      <c r="B6" s="14" t="s">
        <v>5</v>
      </c>
      <c r="C6" s="1" t="s">
        <v>6</v>
      </c>
    </row>
    <row r="7" spans="1:6" x14ac:dyDescent="0.25">
      <c r="A7"/>
      <c r="B7"/>
    </row>
    <row r="8" spans="1:6" x14ac:dyDescent="0.25">
      <c r="A8" s="13" t="s">
        <v>7</v>
      </c>
      <c r="B8" s="13" t="s">
        <v>8</v>
      </c>
      <c r="C8"/>
      <c r="D8"/>
      <c r="E8" s="3" t="s">
        <v>9</v>
      </c>
      <c r="F8" t="s">
        <v>10</v>
      </c>
    </row>
    <row r="9" spans="1:6" x14ac:dyDescent="0.25">
      <c r="A9" s="41">
        <v>1</v>
      </c>
      <c r="B9" s="16">
        <v>22812.591727499999</v>
      </c>
      <c r="C9"/>
      <c r="D9"/>
      <c r="E9" s="4" t="s">
        <v>11</v>
      </c>
      <c r="F9" s="5">
        <v>11189.495863750002</v>
      </c>
    </row>
    <row r="10" spans="1:6" x14ac:dyDescent="0.25">
      <c r="A10"/>
      <c r="B10"/>
      <c r="C10"/>
      <c r="D10"/>
      <c r="E10" s="4" t="s">
        <v>12</v>
      </c>
      <c r="F10" s="5">
        <v>5971.6633637499999</v>
      </c>
    </row>
    <row r="11" spans="1:6" x14ac:dyDescent="0.25">
      <c r="A11"/>
      <c r="B11"/>
      <c r="C11"/>
      <c r="D11"/>
      <c r="E11" s="4" t="s">
        <v>13</v>
      </c>
      <c r="F11" s="5">
        <v>5211.4325000000008</v>
      </c>
    </row>
    <row r="12" spans="1:6" x14ac:dyDescent="0.25">
      <c r="A12"/>
      <c r="B12"/>
      <c r="C12"/>
      <c r="D12"/>
      <c r="E12" s="4" t="s">
        <v>14</v>
      </c>
      <c r="F12" s="5">
        <v>440</v>
      </c>
    </row>
    <row r="13" spans="1:6" x14ac:dyDescent="0.25">
      <c r="A13"/>
      <c r="B13"/>
      <c r="C13"/>
      <c r="D13"/>
      <c r="E13" s="4" t="s">
        <v>15</v>
      </c>
      <c r="F13" s="5">
        <v>22812.591727500003</v>
      </c>
    </row>
    <row r="14" spans="1:6" x14ac:dyDescent="0.25">
      <c r="A14"/>
      <c r="B14"/>
      <c r="C14"/>
      <c r="D14"/>
      <c r="E14"/>
    </row>
    <row r="15" spans="1:6" x14ac:dyDescent="0.25">
      <c r="A15"/>
      <c r="B15"/>
      <c r="C15"/>
      <c r="D15"/>
      <c r="F15" s="9"/>
    </row>
    <row r="16" spans="1:6" x14ac:dyDescent="0.25">
      <c r="A16"/>
      <c r="B16"/>
      <c r="C16"/>
      <c r="D16"/>
      <c r="F16" s="9"/>
    </row>
    <row r="17" spans="1:4" x14ac:dyDescent="0.25">
      <c r="A17"/>
      <c r="B17"/>
      <c r="C17"/>
      <c r="D17"/>
    </row>
    <row r="18" spans="1:4" x14ac:dyDescent="0.25">
      <c r="A18"/>
      <c r="B18"/>
      <c r="C18"/>
      <c r="D18"/>
    </row>
    <row r="19" spans="1:4" x14ac:dyDescent="0.25">
      <c r="A19"/>
      <c r="B19"/>
      <c r="C19"/>
      <c r="D19"/>
    </row>
    <row r="20" spans="1:4" x14ac:dyDescent="0.25">
      <c r="A20"/>
      <c r="B20"/>
      <c r="C20"/>
      <c r="D20"/>
    </row>
    <row r="21" spans="1:4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  <row r="44" spans="1:4" x14ac:dyDescent="0.25">
      <c r="A44"/>
      <c r="B44"/>
      <c r="C44"/>
      <c r="D44"/>
    </row>
    <row r="45" spans="1:4" x14ac:dyDescent="0.25">
      <c r="A45"/>
      <c r="B45"/>
      <c r="C45"/>
      <c r="D45"/>
    </row>
    <row r="46" spans="1:4" x14ac:dyDescent="0.25">
      <c r="A46"/>
      <c r="B46"/>
      <c r="C46"/>
      <c r="D46"/>
    </row>
    <row r="47" spans="1:4" x14ac:dyDescent="0.25">
      <c r="A47"/>
      <c r="B47"/>
      <c r="C47"/>
      <c r="D47"/>
    </row>
    <row r="48" spans="1:4" x14ac:dyDescent="0.25">
      <c r="A48"/>
      <c r="B48"/>
      <c r="C48"/>
      <c r="D48"/>
    </row>
    <row r="49" spans="1:4" x14ac:dyDescent="0.25">
      <c r="A49"/>
      <c r="B49"/>
      <c r="C49"/>
      <c r="D49"/>
    </row>
    <row r="50" spans="1:4" x14ac:dyDescent="0.25">
      <c r="A50"/>
      <c r="B50"/>
      <c r="C50"/>
      <c r="D50"/>
    </row>
    <row r="51" spans="1:4" x14ac:dyDescent="0.25">
      <c r="A51"/>
      <c r="B51"/>
      <c r="C51"/>
      <c r="D51"/>
    </row>
    <row r="52" spans="1:4" x14ac:dyDescent="0.25">
      <c r="A52"/>
      <c r="B52"/>
      <c r="C52"/>
      <c r="D52"/>
    </row>
    <row r="53" spans="1:4" x14ac:dyDescent="0.25">
      <c r="A53"/>
      <c r="B53"/>
      <c r="C53"/>
      <c r="D53"/>
    </row>
    <row r="54" spans="1:4" x14ac:dyDescent="0.25">
      <c r="A54"/>
      <c r="B54"/>
      <c r="C54"/>
      <c r="D54"/>
    </row>
    <row r="55" spans="1:4" x14ac:dyDescent="0.25">
      <c r="A55"/>
      <c r="B55"/>
      <c r="C55"/>
      <c r="D55"/>
    </row>
    <row r="56" spans="1:4" x14ac:dyDescent="0.25">
      <c r="A56"/>
      <c r="B56"/>
      <c r="C56"/>
      <c r="D56"/>
    </row>
    <row r="57" spans="1:4" x14ac:dyDescent="0.25">
      <c r="A57"/>
      <c r="B57"/>
      <c r="C57"/>
      <c r="D57"/>
    </row>
    <row r="58" spans="1:4" x14ac:dyDescent="0.25">
      <c r="A58"/>
      <c r="B58"/>
      <c r="C58"/>
      <c r="D58"/>
    </row>
    <row r="59" spans="1:4" x14ac:dyDescent="0.25">
      <c r="A59"/>
      <c r="B59"/>
      <c r="C59"/>
      <c r="D59"/>
    </row>
    <row r="60" spans="1:4" x14ac:dyDescent="0.25">
      <c r="A60"/>
      <c r="B60"/>
      <c r="C60"/>
      <c r="D60"/>
    </row>
    <row r="61" spans="1:4" x14ac:dyDescent="0.25">
      <c r="A61"/>
      <c r="B61"/>
      <c r="C61"/>
      <c r="D61"/>
    </row>
    <row r="62" spans="1:4" x14ac:dyDescent="0.25">
      <c r="A62"/>
      <c r="B62"/>
      <c r="C62"/>
      <c r="D62"/>
    </row>
    <row r="63" spans="1:4" x14ac:dyDescent="0.25">
      <c r="A63"/>
      <c r="B63"/>
      <c r="C63"/>
      <c r="D63"/>
    </row>
    <row r="64" spans="1:4" x14ac:dyDescent="0.25">
      <c r="A64"/>
      <c r="B64"/>
      <c r="C64"/>
      <c r="D64"/>
    </row>
    <row r="65" spans="1:4" x14ac:dyDescent="0.25">
      <c r="A65"/>
      <c r="B65"/>
      <c r="C65"/>
      <c r="D65"/>
    </row>
    <row r="66" spans="1:4" x14ac:dyDescent="0.25">
      <c r="A66"/>
      <c r="B66"/>
      <c r="C66"/>
      <c r="D66"/>
    </row>
    <row r="67" spans="1:4" x14ac:dyDescent="0.25">
      <c r="A67"/>
      <c r="B67"/>
      <c r="C67"/>
      <c r="D67"/>
    </row>
    <row r="68" spans="1:4" x14ac:dyDescent="0.25">
      <c r="A68"/>
      <c r="B68"/>
      <c r="C68"/>
      <c r="D68"/>
    </row>
    <row r="69" spans="1:4" x14ac:dyDescent="0.25">
      <c r="A69"/>
      <c r="B69"/>
      <c r="C69"/>
      <c r="D69"/>
    </row>
    <row r="70" spans="1:4" x14ac:dyDescent="0.25">
      <c r="A70"/>
      <c r="B70"/>
      <c r="C70"/>
      <c r="D70"/>
    </row>
    <row r="71" spans="1:4" x14ac:dyDescent="0.25">
      <c r="A71"/>
      <c r="B71"/>
      <c r="C71"/>
      <c r="D71"/>
    </row>
    <row r="72" spans="1:4" x14ac:dyDescent="0.25">
      <c r="A72"/>
      <c r="B72"/>
      <c r="C72"/>
      <c r="D72"/>
    </row>
    <row r="73" spans="1:4" x14ac:dyDescent="0.25">
      <c r="A73"/>
      <c r="B73"/>
      <c r="C73"/>
      <c r="D73"/>
    </row>
    <row r="74" spans="1:4" x14ac:dyDescent="0.25">
      <c r="A74"/>
      <c r="B74"/>
      <c r="C74"/>
      <c r="D74"/>
    </row>
    <row r="75" spans="1:4" x14ac:dyDescent="0.25">
      <c r="A75"/>
      <c r="B75"/>
      <c r="C75"/>
      <c r="D75"/>
    </row>
    <row r="76" spans="1:4" x14ac:dyDescent="0.25">
      <c r="A76"/>
      <c r="B76"/>
      <c r="C76"/>
      <c r="D76"/>
    </row>
    <row r="77" spans="1:4" x14ac:dyDescent="0.25">
      <c r="A77"/>
      <c r="B77"/>
      <c r="C77"/>
      <c r="D77"/>
    </row>
    <row r="78" spans="1:4" x14ac:dyDescent="0.25">
      <c r="A78"/>
      <c r="B78"/>
      <c r="C78"/>
      <c r="D78"/>
    </row>
    <row r="79" spans="1:4" x14ac:dyDescent="0.25">
      <c r="A79"/>
      <c r="B79"/>
      <c r="C79"/>
      <c r="D79"/>
    </row>
    <row r="80" spans="1:4" x14ac:dyDescent="0.25">
      <c r="A80"/>
      <c r="B80"/>
      <c r="C80"/>
      <c r="D80"/>
    </row>
    <row r="81" spans="1:4" x14ac:dyDescent="0.25">
      <c r="A81"/>
      <c r="B81"/>
      <c r="C81"/>
      <c r="D81"/>
    </row>
    <row r="82" spans="1:4" x14ac:dyDescent="0.25">
      <c r="A82"/>
      <c r="B82"/>
      <c r="C82"/>
      <c r="D82"/>
    </row>
    <row r="83" spans="1:4" x14ac:dyDescent="0.25">
      <c r="A83"/>
      <c r="B83"/>
      <c r="C83"/>
      <c r="D83"/>
    </row>
    <row r="84" spans="1:4" x14ac:dyDescent="0.25">
      <c r="A84"/>
      <c r="B84"/>
      <c r="C84"/>
      <c r="D84"/>
    </row>
    <row r="85" spans="1:4" x14ac:dyDescent="0.25">
      <c r="A85"/>
      <c r="B85"/>
      <c r="C85"/>
      <c r="D85"/>
    </row>
    <row r="86" spans="1:4" x14ac:dyDescent="0.25">
      <c r="A86"/>
      <c r="B86"/>
      <c r="C86"/>
      <c r="D86"/>
    </row>
    <row r="87" spans="1:4" x14ac:dyDescent="0.25">
      <c r="A87"/>
      <c r="B87"/>
      <c r="C87"/>
      <c r="D87"/>
    </row>
    <row r="88" spans="1:4" x14ac:dyDescent="0.25">
      <c r="A88"/>
      <c r="B88"/>
      <c r="C88"/>
      <c r="D88"/>
    </row>
    <row r="89" spans="1:4" x14ac:dyDescent="0.25">
      <c r="A89"/>
      <c r="B89"/>
      <c r="C89"/>
      <c r="D89"/>
    </row>
    <row r="90" spans="1:4" x14ac:dyDescent="0.25">
      <c r="A90"/>
      <c r="B90"/>
      <c r="C90"/>
      <c r="D90"/>
    </row>
    <row r="91" spans="1:4" x14ac:dyDescent="0.25">
      <c r="A91"/>
      <c r="B91"/>
      <c r="C91"/>
      <c r="D91"/>
    </row>
    <row r="92" spans="1:4" x14ac:dyDescent="0.25">
      <c r="A92"/>
      <c r="B92"/>
      <c r="C92"/>
      <c r="D92"/>
    </row>
    <row r="93" spans="1:4" x14ac:dyDescent="0.25">
      <c r="A93"/>
      <c r="B93"/>
      <c r="C93"/>
      <c r="D93"/>
    </row>
    <row r="94" spans="1:4" x14ac:dyDescent="0.25">
      <c r="A94"/>
      <c r="B94"/>
      <c r="C94"/>
      <c r="D94"/>
    </row>
    <row r="95" spans="1:4" x14ac:dyDescent="0.25">
      <c r="A95"/>
      <c r="B95"/>
      <c r="C95"/>
      <c r="D95"/>
    </row>
    <row r="96" spans="1:4" x14ac:dyDescent="0.25">
      <c r="A96"/>
      <c r="B96"/>
      <c r="C96"/>
      <c r="D96"/>
    </row>
    <row r="97" spans="1:4" x14ac:dyDescent="0.25">
      <c r="A97"/>
      <c r="B97"/>
      <c r="C97"/>
      <c r="D97"/>
    </row>
    <row r="98" spans="1:4" x14ac:dyDescent="0.25">
      <c r="A98"/>
      <c r="B98"/>
      <c r="C98"/>
      <c r="D98"/>
    </row>
    <row r="99" spans="1:4" x14ac:dyDescent="0.25">
      <c r="A99"/>
      <c r="B99"/>
      <c r="C99"/>
      <c r="D99"/>
    </row>
    <row r="100" spans="1:4" x14ac:dyDescent="0.25">
      <c r="A100"/>
      <c r="B100"/>
      <c r="C100"/>
      <c r="D100"/>
    </row>
    <row r="101" spans="1:4" x14ac:dyDescent="0.25">
      <c r="A101"/>
      <c r="B101"/>
      <c r="C101"/>
      <c r="D101"/>
    </row>
    <row r="102" spans="1:4" x14ac:dyDescent="0.25">
      <c r="A102"/>
      <c r="B102"/>
      <c r="C102"/>
      <c r="D102"/>
    </row>
    <row r="103" spans="1:4" x14ac:dyDescent="0.25">
      <c r="A103"/>
      <c r="B103"/>
      <c r="C103"/>
      <c r="D103"/>
    </row>
    <row r="104" spans="1:4" x14ac:dyDescent="0.25">
      <c r="A104"/>
      <c r="B104"/>
      <c r="C104"/>
      <c r="D104"/>
    </row>
    <row r="105" spans="1:4" x14ac:dyDescent="0.25">
      <c r="A105"/>
      <c r="B105"/>
      <c r="C105"/>
      <c r="D105"/>
    </row>
    <row r="106" spans="1:4" x14ac:dyDescent="0.25">
      <c r="A106"/>
      <c r="B106"/>
      <c r="C106"/>
      <c r="D106"/>
    </row>
    <row r="107" spans="1:4" x14ac:dyDescent="0.25">
      <c r="A107"/>
      <c r="B107"/>
      <c r="C107"/>
      <c r="D107"/>
    </row>
    <row r="108" spans="1:4" x14ac:dyDescent="0.25">
      <c r="A108"/>
      <c r="B108"/>
      <c r="C108"/>
      <c r="D108"/>
    </row>
    <row r="109" spans="1:4" x14ac:dyDescent="0.25">
      <c r="A109"/>
      <c r="B109"/>
      <c r="C109"/>
      <c r="D109"/>
    </row>
    <row r="110" spans="1:4" x14ac:dyDescent="0.25">
      <c r="A110"/>
      <c r="B110"/>
      <c r="C110"/>
      <c r="D110"/>
    </row>
    <row r="111" spans="1:4" x14ac:dyDescent="0.25">
      <c r="A111"/>
      <c r="B111"/>
      <c r="C111"/>
      <c r="D111"/>
    </row>
    <row r="112" spans="1:4" x14ac:dyDescent="0.25">
      <c r="A112"/>
      <c r="B112"/>
      <c r="C112"/>
      <c r="D112"/>
    </row>
    <row r="113" spans="1:4" x14ac:dyDescent="0.25">
      <c r="A113"/>
      <c r="B113"/>
      <c r="C113"/>
      <c r="D113"/>
    </row>
    <row r="114" spans="1:4" x14ac:dyDescent="0.25">
      <c r="A114"/>
      <c r="B114"/>
      <c r="C114"/>
      <c r="D114"/>
    </row>
    <row r="115" spans="1:4" x14ac:dyDescent="0.25">
      <c r="A115"/>
      <c r="B115"/>
      <c r="C115"/>
      <c r="D115"/>
    </row>
    <row r="116" spans="1:4" x14ac:dyDescent="0.25">
      <c r="A116"/>
      <c r="B116"/>
      <c r="C116"/>
      <c r="D116"/>
    </row>
    <row r="117" spans="1:4" x14ac:dyDescent="0.25">
      <c r="A117"/>
      <c r="B117"/>
      <c r="C117"/>
      <c r="D117"/>
    </row>
    <row r="118" spans="1:4" x14ac:dyDescent="0.25">
      <c r="A118"/>
      <c r="B118"/>
      <c r="C118"/>
      <c r="D118"/>
    </row>
    <row r="119" spans="1:4" x14ac:dyDescent="0.25">
      <c r="A119"/>
      <c r="B119"/>
      <c r="C119"/>
      <c r="D119"/>
    </row>
    <row r="120" spans="1:4" x14ac:dyDescent="0.25">
      <c r="A120"/>
      <c r="B120"/>
      <c r="C120"/>
      <c r="D120"/>
    </row>
    <row r="121" spans="1:4" x14ac:dyDescent="0.25">
      <c r="A121"/>
      <c r="B121"/>
      <c r="C121"/>
      <c r="D121"/>
    </row>
    <row r="122" spans="1:4" x14ac:dyDescent="0.25">
      <c r="A122"/>
      <c r="B122"/>
      <c r="C122"/>
      <c r="D122"/>
    </row>
    <row r="123" spans="1:4" x14ac:dyDescent="0.25">
      <c r="A123"/>
      <c r="B123"/>
      <c r="C123"/>
      <c r="D123"/>
    </row>
    <row r="124" spans="1:4" x14ac:dyDescent="0.25">
      <c r="A124"/>
      <c r="B124"/>
      <c r="C124"/>
      <c r="D124"/>
    </row>
    <row r="125" spans="1:4" x14ac:dyDescent="0.25">
      <c r="A125"/>
      <c r="B125"/>
      <c r="C125"/>
      <c r="D125"/>
    </row>
    <row r="126" spans="1:4" x14ac:dyDescent="0.25">
      <c r="A126"/>
      <c r="B126"/>
      <c r="C126"/>
      <c r="D126"/>
    </row>
    <row r="127" spans="1:4" x14ac:dyDescent="0.25">
      <c r="A127"/>
      <c r="B127"/>
      <c r="C127"/>
      <c r="D127"/>
    </row>
    <row r="128" spans="1:4" x14ac:dyDescent="0.25">
      <c r="A128"/>
      <c r="B128"/>
      <c r="C128"/>
      <c r="D128"/>
    </row>
    <row r="129" spans="1:4" x14ac:dyDescent="0.25">
      <c r="A129"/>
      <c r="B129"/>
      <c r="C129"/>
      <c r="D129"/>
    </row>
    <row r="130" spans="1:4" x14ac:dyDescent="0.25">
      <c r="A130"/>
      <c r="B130"/>
      <c r="C130"/>
      <c r="D130"/>
    </row>
    <row r="131" spans="1:4" x14ac:dyDescent="0.25">
      <c r="A131"/>
      <c r="B131"/>
      <c r="C131"/>
      <c r="D131"/>
    </row>
    <row r="132" spans="1:4" x14ac:dyDescent="0.25">
      <c r="A132"/>
      <c r="B132"/>
      <c r="C132"/>
      <c r="D132"/>
    </row>
    <row r="133" spans="1:4" x14ac:dyDescent="0.25">
      <c r="A133"/>
      <c r="B133"/>
      <c r="C133"/>
      <c r="D133"/>
    </row>
    <row r="134" spans="1:4" x14ac:dyDescent="0.25">
      <c r="A134"/>
      <c r="B134"/>
      <c r="C134"/>
      <c r="D134"/>
    </row>
    <row r="135" spans="1:4" x14ac:dyDescent="0.25">
      <c r="A135"/>
      <c r="B135"/>
      <c r="C135"/>
      <c r="D135"/>
    </row>
    <row r="136" spans="1:4" x14ac:dyDescent="0.25">
      <c r="A136"/>
      <c r="B136"/>
      <c r="C136"/>
      <c r="D136"/>
    </row>
    <row r="137" spans="1:4" x14ac:dyDescent="0.25">
      <c r="A137"/>
      <c r="B137"/>
      <c r="C137"/>
      <c r="D137"/>
    </row>
    <row r="138" spans="1:4" x14ac:dyDescent="0.25">
      <c r="A138"/>
      <c r="B138"/>
      <c r="C138"/>
      <c r="D138"/>
    </row>
    <row r="139" spans="1:4" x14ac:dyDescent="0.25">
      <c r="A139"/>
      <c r="B139"/>
      <c r="C139"/>
      <c r="D139"/>
    </row>
    <row r="140" spans="1:4" x14ac:dyDescent="0.25">
      <c r="A140"/>
      <c r="B140"/>
      <c r="C140"/>
      <c r="D140"/>
    </row>
    <row r="141" spans="1:4" x14ac:dyDescent="0.25">
      <c r="A141"/>
      <c r="B141"/>
      <c r="C141"/>
      <c r="D141"/>
    </row>
    <row r="142" spans="1:4" x14ac:dyDescent="0.25">
      <c r="A142"/>
      <c r="B142"/>
      <c r="C142"/>
      <c r="D142"/>
    </row>
    <row r="143" spans="1:4" x14ac:dyDescent="0.25">
      <c r="A143"/>
      <c r="B143"/>
      <c r="C143"/>
      <c r="D143"/>
    </row>
    <row r="144" spans="1:4" x14ac:dyDescent="0.25">
      <c r="A144"/>
      <c r="B144"/>
      <c r="C144"/>
      <c r="D144"/>
    </row>
    <row r="145" spans="1:4" x14ac:dyDescent="0.25">
      <c r="A145"/>
      <c r="B145"/>
      <c r="C145"/>
      <c r="D145"/>
    </row>
    <row r="146" spans="1:4" x14ac:dyDescent="0.25">
      <c r="A146"/>
      <c r="B146"/>
      <c r="C146"/>
      <c r="D146"/>
    </row>
    <row r="147" spans="1:4" x14ac:dyDescent="0.25">
      <c r="A147"/>
      <c r="B147"/>
      <c r="C147"/>
      <c r="D147"/>
    </row>
    <row r="148" spans="1:4" x14ac:dyDescent="0.25">
      <c r="A148"/>
      <c r="B148"/>
      <c r="C148"/>
      <c r="D148"/>
    </row>
    <row r="149" spans="1:4" x14ac:dyDescent="0.25">
      <c r="A149"/>
      <c r="B149"/>
      <c r="C149"/>
      <c r="D149"/>
    </row>
    <row r="150" spans="1:4" x14ac:dyDescent="0.25">
      <c r="A150"/>
      <c r="B150"/>
      <c r="C150"/>
      <c r="D150"/>
    </row>
    <row r="151" spans="1:4" x14ac:dyDescent="0.25">
      <c r="A151"/>
      <c r="B151"/>
      <c r="C151"/>
      <c r="D151"/>
    </row>
    <row r="152" spans="1:4" x14ac:dyDescent="0.25">
      <c r="A152"/>
      <c r="B152"/>
      <c r="C152"/>
      <c r="D152"/>
    </row>
    <row r="153" spans="1:4" x14ac:dyDescent="0.25">
      <c r="A153"/>
      <c r="B153"/>
      <c r="C153"/>
      <c r="D153"/>
    </row>
    <row r="154" spans="1:4" x14ac:dyDescent="0.25">
      <c r="A154"/>
      <c r="B154"/>
      <c r="C154"/>
      <c r="D154"/>
    </row>
    <row r="155" spans="1:4" x14ac:dyDescent="0.25">
      <c r="A155"/>
      <c r="B155"/>
      <c r="C155"/>
      <c r="D155"/>
    </row>
    <row r="156" spans="1:4" x14ac:dyDescent="0.25">
      <c r="A156"/>
      <c r="B156"/>
      <c r="C156"/>
      <c r="D156"/>
    </row>
    <row r="157" spans="1:4" x14ac:dyDescent="0.25">
      <c r="A157"/>
      <c r="B157"/>
      <c r="C157"/>
      <c r="D157"/>
    </row>
    <row r="158" spans="1:4" x14ac:dyDescent="0.25">
      <c r="A158"/>
      <c r="B158"/>
      <c r="C158"/>
      <c r="D158"/>
    </row>
    <row r="159" spans="1:4" x14ac:dyDescent="0.25">
      <c r="A159"/>
      <c r="B159"/>
      <c r="C159"/>
      <c r="D159"/>
    </row>
    <row r="160" spans="1: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hidden="1" x14ac:dyDescent="0.25">
      <c r="A171"/>
      <c r="B171"/>
      <c r="C171"/>
      <c r="D171"/>
    </row>
    <row r="172" spans="1:4" hidden="1" x14ac:dyDescent="0.25">
      <c r="A172"/>
      <c r="B172"/>
      <c r="C172"/>
      <c r="D172"/>
    </row>
    <row r="173" spans="1:4" hidden="1" x14ac:dyDescent="0.25">
      <c r="A173"/>
      <c r="B173"/>
      <c r="C173"/>
      <c r="D173"/>
    </row>
    <row r="174" spans="1:4" hidden="1" x14ac:dyDescent="0.25">
      <c r="A174"/>
      <c r="B174"/>
      <c r="C174"/>
      <c r="D174"/>
    </row>
    <row r="175" spans="1:4" hidden="1" x14ac:dyDescent="0.25">
      <c r="A175"/>
      <c r="B175"/>
      <c r="C175"/>
      <c r="D175"/>
    </row>
    <row r="176" spans="1:4" hidden="1" x14ac:dyDescent="0.25">
      <c r="A176"/>
      <c r="B176"/>
      <c r="C176"/>
      <c r="D176"/>
    </row>
    <row r="177" spans="1:4" hidden="1" x14ac:dyDescent="0.25">
      <c r="A177"/>
      <c r="B177"/>
      <c r="C177"/>
      <c r="D177"/>
    </row>
    <row r="178" spans="1:4" hidden="1" x14ac:dyDescent="0.25">
      <c r="A178"/>
      <c r="B178"/>
      <c r="C178"/>
      <c r="D178"/>
    </row>
    <row r="179" spans="1:4" hidden="1" x14ac:dyDescent="0.25">
      <c r="A179"/>
      <c r="B179"/>
      <c r="C179"/>
      <c r="D179"/>
    </row>
    <row r="180" spans="1:4" hidden="1" x14ac:dyDescent="0.25">
      <c r="A180"/>
      <c r="B180"/>
      <c r="C180"/>
      <c r="D180"/>
    </row>
    <row r="181" spans="1:4" hidden="1" x14ac:dyDescent="0.25">
      <c r="A181"/>
      <c r="B181"/>
      <c r="C181"/>
      <c r="D181"/>
    </row>
    <row r="182" spans="1:4" hidden="1" x14ac:dyDescent="0.25">
      <c r="A182"/>
      <c r="B182"/>
      <c r="C182"/>
      <c r="D182"/>
    </row>
    <row r="183" spans="1:4" hidden="1" x14ac:dyDescent="0.25">
      <c r="A183"/>
      <c r="B183"/>
      <c r="C183"/>
      <c r="D183"/>
    </row>
    <row r="184" spans="1:4" hidden="1" x14ac:dyDescent="0.25">
      <c r="A184"/>
      <c r="B184"/>
      <c r="C184"/>
      <c r="D184"/>
    </row>
    <row r="185" spans="1:4" hidden="1" x14ac:dyDescent="0.25">
      <c r="A185"/>
      <c r="B185"/>
      <c r="C185"/>
      <c r="D185"/>
    </row>
    <row r="186" spans="1:4" hidden="1" x14ac:dyDescent="0.25">
      <c r="A186"/>
      <c r="B186"/>
      <c r="C186"/>
      <c r="D186"/>
    </row>
    <row r="187" spans="1:4" hidden="1" x14ac:dyDescent="0.25">
      <c r="A187"/>
      <c r="B187"/>
      <c r="C187"/>
      <c r="D187"/>
    </row>
    <row r="188" spans="1:4" hidden="1" x14ac:dyDescent="0.25">
      <c r="A188"/>
      <c r="B188"/>
      <c r="C188"/>
      <c r="D188"/>
    </row>
    <row r="189" spans="1:4" hidden="1" x14ac:dyDescent="0.25">
      <c r="A189"/>
      <c r="B189"/>
      <c r="C189"/>
      <c r="D189"/>
    </row>
    <row r="190" spans="1:4" hidden="1" x14ac:dyDescent="0.25">
      <c r="A190"/>
      <c r="B190"/>
      <c r="C190"/>
      <c r="D190"/>
    </row>
    <row r="191" spans="1:4" hidden="1" x14ac:dyDescent="0.25">
      <c r="A191"/>
      <c r="B191"/>
      <c r="C191"/>
      <c r="D191"/>
    </row>
    <row r="192" spans="1:4" hidden="1" x14ac:dyDescent="0.25">
      <c r="A192"/>
      <c r="B192"/>
      <c r="C192"/>
      <c r="D192"/>
    </row>
    <row r="193" spans="1:4" hidden="1" x14ac:dyDescent="0.25">
      <c r="A193"/>
      <c r="B193"/>
      <c r="C193"/>
      <c r="D193"/>
    </row>
    <row r="194" spans="1:4" hidden="1" x14ac:dyDescent="0.25">
      <c r="A194"/>
      <c r="B194"/>
      <c r="C194"/>
      <c r="D194"/>
    </row>
    <row r="195" spans="1:4" hidden="1" x14ac:dyDescent="0.25">
      <c r="A195"/>
      <c r="B195"/>
      <c r="C195"/>
      <c r="D195"/>
    </row>
    <row r="196" spans="1:4" hidden="1" x14ac:dyDescent="0.25">
      <c r="A196"/>
      <c r="B196"/>
      <c r="C196"/>
      <c r="D196"/>
    </row>
    <row r="197" spans="1:4" hidden="1" x14ac:dyDescent="0.25">
      <c r="A197"/>
      <c r="B197"/>
      <c r="C197"/>
      <c r="D197"/>
    </row>
    <row r="198" spans="1:4" hidden="1" x14ac:dyDescent="0.25">
      <c r="A198"/>
      <c r="B198"/>
      <c r="C198"/>
      <c r="D198"/>
    </row>
    <row r="199" spans="1:4" hidden="1" x14ac:dyDescent="0.25">
      <c r="A199"/>
      <c r="B199"/>
      <c r="C199"/>
      <c r="D199"/>
    </row>
    <row r="200" spans="1:4" hidden="1" x14ac:dyDescent="0.25">
      <c r="A200"/>
      <c r="B200"/>
      <c r="C200"/>
      <c r="D200"/>
    </row>
    <row r="201" spans="1:4" hidden="1" x14ac:dyDescent="0.25">
      <c r="A201"/>
      <c r="B201"/>
      <c r="C201"/>
      <c r="D201"/>
    </row>
    <row r="202" spans="1:4" hidden="1" x14ac:dyDescent="0.25">
      <c r="A202"/>
      <c r="B202"/>
      <c r="C202"/>
      <c r="D202"/>
    </row>
    <row r="203" spans="1:4" hidden="1" x14ac:dyDescent="0.25">
      <c r="A203"/>
      <c r="B203"/>
      <c r="C203"/>
      <c r="D203"/>
    </row>
    <row r="204" spans="1:4" hidden="1" x14ac:dyDescent="0.25">
      <c r="A204"/>
      <c r="B204"/>
      <c r="C204"/>
      <c r="D204"/>
    </row>
    <row r="205" spans="1:4" hidden="1" x14ac:dyDescent="0.25">
      <c r="A205"/>
      <c r="B205"/>
      <c r="C205"/>
      <c r="D205"/>
    </row>
    <row r="206" spans="1:4" hidden="1" x14ac:dyDescent="0.25">
      <c r="A206"/>
      <c r="B206"/>
      <c r="C206"/>
      <c r="D206"/>
    </row>
    <row r="207" spans="1:4" hidden="1" x14ac:dyDescent="0.25">
      <c r="A207"/>
      <c r="B207"/>
      <c r="C207"/>
      <c r="D207"/>
    </row>
    <row r="208" spans="1:4" hidden="1" x14ac:dyDescent="0.25">
      <c r="A208"/>
      <c r="B208"/>
      <c r="C208"/>
      <c r="D208"/>
    </row>
    <row r="209" spans="1:4" hidden="1" x14ac:dyDescent="0.25">
      <c r="A209"/>
      <c r="B209"/>
      <c r="C209"/>
      <c r="D209"/>
    </row>
    <row r="210" spans="1:4" hidden="1" x14ac:dyDescent="0.25">
      <c r="A210"/>
      <c r="B210"/>
      <c r="C210"/>
      <c r="D210"/>
    </row>
    <row r="211" spans="1:4" hidden="1" x14ac:dyDescent="0.25">
      <c r="A211"/>
      <c r="B211"/>
      <c r="C211"/>
      <c r="D211"/>
    </row>
    <row r="212" spans="1:4" hidden="1" x14ac:dyDescent="0.25">
      <c r="A212"/>
      <c r="B212"/>
      <c r="C212"/>
      <c r="D212"/>
    </row>
    <row r="213" spans="1:4" hidden="1" x14ac:dyDescent="0.25">
      <c r="A213"/>
      <c r="B213"/>
      <c r="C213"/>
      <c r="D213"/>
    </row>
    <row r="214" spans="1:4" hidden="1" x14ac:dyDescent="0.25">
      <c r="A214"/>
      <c r="B214"/>
      <c r="C214"/>
      <c r="D214"/>
    </row>
    <row r="215" spans="1:4" hidden="1" x14ac:dyDescent="0.25">
      <c r="A215"/>
      <c r="B215"/>
      <c r="C215"/>
      <c r="D215"/>
    </row>
    <row r="216" spans="1:4" hidden="1" x14ac:dyDescent="0.25">
      <c r="A216"/>
      <c r="B216"/>
      <c r="C216"/>
      <c r="D216"/>
    </row>
    <row r="217" spans="1:4" hidden="1" x14ac:dyDescent="0.25">
      <c r="A217"/>
      <c r="B217"/>
      <c r="C217"/>
      <c r="D217"/>
    </row>
    <row r="218" spans="1:4" hidden="1" x14ac:dyDescent="0.25">
      <c r="A218"/>
      <c r="B218"/>
      <c r="C218"/>
      <c r="D218"/>
    </row>
    <row r="219" spans="1:4" hidden="1" x14ac:dyDescent="0.25">
      <c r="A219"/>
      <c r="B219"/>
      <c r="C219"/>
      <c r="D219"/>
    </row>
    <row r="220" spans="1:4" hidden="1" x14ac:dyDescent="0.25">
      <c r="A220"/>
      <c r="B220"/>
      <c r="C220"/>
      <c r="D220"/>
    </row>
    <row r="221" spans="1:4" hidden="1" x14ac:dyDescent="0.25">
      <c r="A221"/>
      <c r="B221"/>
      <c r="C221"/>
      <c r="D221"/>
    </row>
    <row r="222" spans="1:4" hidden="1" x14ac:dyDescent="0.25">
      <c r="A222"/>
      <c r="B222"/>
      <c r="C222"/>
      <c r="D222"/>
    </row>
    <row r="223" spans="1:4" hidden="1" x14ac:dyDescent="0.25">
      <c r="A223"/>
      <c r="B223"/>
      <c r="C223"/>
      <c r="D223"/>
    </row>
    <row r="224" spans="1:4" hidden="1" x14ac:dyDescent="0.25">
      <c r="A224"/>
      <c r="B224"/>
      <c r="C224"/>
      <c r="D224"/>
    </row>
    <row r="225" spans="1:4" hidden="1" x14ac:dyDescent="0.25">
      <c r="A225"/>
      <c r="B225"/>
      <c r="C225"/>
      <c r="D225"/>
    </row>
    <row r="226" spans="1:4" hidden="1" x14ac:dyDescent="0.25">
      <c r="A226"/>
      <c r="B226"/>
      <c r="C226"/>
      <c r="D226"/>
    </row>
    <row r="227" spans="1:4" hidden="1" x14ac:dyDescent="0.25">
      <c r="A227"/>
      <c r="B227"/>
      <c r="C227"/>
      <c r="D227"/>
    </row>
    <row r="228" spans="1:4" hidden="1" x14ac:dyDescent="0.25">
      <c r="A228"/>
      <c r="B228"/>
      <c r="C228"/>
      <c r="D228"/>
    </row>
    <row r="229" spans="1:4" hidden="1" x14ac:dyDescent="0.25">
      <c r="A229"/>
      <c r="B229"/>
      <c r="C229"/>
      <c r="D229"/>
    </row>
    <row r="230" spans="1:4" hidden="1" x14ac:dyDescent="0.25">
      <c r="A230"/>
      <c r="B230"/>
      <c r="C230"/>
      <c r="D230"/>
    </row>
    <row r="231" spans="1:4" hidden="1" x14ac:dyDescent="0.25">
      <c r="A231"/>
      <c r="B231"/>
      <c r="C231"/>
      <c r="D231"/>
    </row>
    <row r="232" spans="1:4" hidden="1" x14ac:dyDescent="0.25">
      <c r="A232"/>
      <c r="B232"/>
      <c r="C232"/>
      <c r="D232"/>
    </row>
    <row r="233" spans="1:4" hidden="1" x14ac:dyDescent="0.25">
      <c r="A233"/>
      <c r="B233"/>
      <c r="C233"/>
      <c r="D233"/>
    </row>
    <row r="234" spans="1:4" hidden="1" x14ac:dyDescent="0.25">
      <c r="A234"/>
      <c r="B234"/>
      <c r="C234"/>
      <c r="D234"/>
    </row>
    <row r="235" spans="1:4" hidden="1" x14ac:dyDescent="0.25">
      <c r="A235"/>
      <c r="B235"/>
      <c r="C235"/>
      <c r="D235"/>
    </row>
    <row r="236" spans="1:4" hidden="1" x14ac:dyDescent="0.25">
      <c r="A236"/>
      <c r="B236"/>
      <c r="C236"/>
      <c r="D236"/>
    </row>
    <row r="237" spans="1:4" hidden="1" x14ac:dyDescent="0.25">
      <c r="A237"/>
      <c r="B237"/>
      <c r="C237"/>
      <c r="D237"/>
    </row>
    <row r="238" spans="1:4" hidden="1" x14ac:dyDescent="0.25">
      <c r="A238"/>
      <c r="B238"/>
      <c r="C238"/>
      <c r="D238"/>
    </row>
    <row r="239" spans="1:4" hidden="1" x14ac:dyDescent="0.25">
      <c r="A239"/>
      <c r="B239"/>
      <c r="C239"/>
      <c r="D239"/>
    </row>
    <row r="240" spans="1:4" hidden="1" x14ac:dyDescent="0.25">
      <c r="A240"/>
      <c r="B240"/>
      <c r="C240"/>
      <c r="D240"/>
    </row>
    <row r="241" spans="1:4" hidden="1" x14ac:dyDescent="0.25">
      <c r="A241"/>
      <c r="B241"/>
      <c r="C241"/>
      <c r="D241"/>
    </row>
    <row r="242" spans="1:4" hidden="1" x14ac:dyDescent="0.25">
      <c r="A242"/>
      <c r="B242"/>
      <c r="C242"/>
      <c r="D242" s="10"/>
    </row>
    <row r="243" spans="1:4" hidden="1" x14ac:dyDescent="0.25">
      <c r="A243"/>
      <c r="B243"/>
      <c r="C243"/>
      <c r="D243" s="10"/>
    </row>
    <row r="244" spans="1:4" hidden="1" x14ac:dyDescent="0.25">
      <c r="A244"/>
      <c r="B244"/>
      <c r="C244"/>
      <c r="D244" s="10"/>
    </row>
    <row r="245" spans="1:4" hidden="1" x14ac:dyDescent="0.25">
      <c r="A245"/>
      <c r="B245"/>
      <c r="C245"/>
      <c r="D245" s="10"/>
    </row>
    <row r="246" spans="1:4" hidden="1" x14ac:dyDescent="0.25">
      <c r="A246"/>
      <c r="B246"/>
      <c r="C246"/>
      <c r="D246" s="10"/>
    </row>
    <row r="247" spans="1:4" hidden="1" x14ac:dyDescent="0.25">
      <c r="A247"/>
      <c r="B247"/>
      <c r="C247"/>
      <c r="D247" s="10"/>
    </row>
    <row r="248" spans="1:4" hidden="1" x14ac:dyDescent="0.25">
      <c r="A248"/>
      <c r="B248"/>
      <c r="C248"/>
      <c r="D248" s="10"/>
    </row>
    <row r="249" spans="1:4" hidden="1" x14ac:dyDescent="0.25">
      <c r="A249"/>
      <c r="B249"/>
      <c r="C249"/>
      <c r="D249" s="10"/>
    </row>
    <row r="250" spans="1:4" hidden="1" x14ac:dyDescent="0.25">
      <c r="A250"/>
      <c r="B250"/>
      <c r="C250"/>
      <c r="D250" s="10"/>
    </row>
    <row r="251" spans="1:4" hidden="1" x14ac:dyDescent="0.25">
      <c r="A251"/>
      <c r="B251"/>
      <c r="C251"/>
      <c r="D251" s="10"/>
    </row>
    <row r="252" spans="1:4" hidden="1" x14ac:dyDescent="0.25">
      <c r="A252"/>
      <c r="B252"/>
      <c r="C252"/>
      <c r="D252" s="10"/>
    </row>
    <row r="253" spans="1:4" hidden="1" x14ac:dyDescent="0.25">
      <c r="A253"/>
      <c r="B253"/>
      <c r="C253"/>
      <c r="D253" s="10"/>
    </row>
    <row r="254" spans="1:4" hidden="1" x14ac:dyDescent="0.25">
      <c r="A254"/>
      <c r="B254"/>
      <c r="C254"/>
      <c r="D254" s="10"/>
    </row>
    <row r="255" spans="1:4" hidden="1" x14ac:dyDescent="0.25">
      <c r="A255"/>
      <c r="B255"/>
      <c r="C255"/>
      <c r="D255" s="10"/>
    </row>
    <row r="256" spans="1:4" hidden="1" x14ac:dyDescent="0.25">
      <c r="A256"/>
      <c r="B256"/>
      <c r="C256"/>
      <c r="D256" s="10"/>
    </row>
    <row r="257" spans="1:4" hidden="1" x14ac:dyDescent="0.25">
      <c r="A257"/>
      <c r="B257"/>
      <c r="C257"/>
      <c r="D257" s="10"/>
    </row>
    <row r="258" spans="1:4" hidden="1" x14ac:dyDescent="0.25">
      <c r="A258"/>
      <c r="B258"/>
      <c r="C258"/>
      <c r="D258" s="10"/>
    </row>
    <row r="259" spans="1:4" hidden="1" x14ac:dyDescent="0.25">
      <c r="A259"/>
      <c r="B259"/>
      <c r="C259"/>
      <c r="D259" s="10"/>
    </row>
    <row r="260" spans="1:4" hidden="1" x14ac:dyDescent="0.25">
      <c r="A260"/>
      <c r="B260"/>
      <c r="C260"/>
      <c r="D260" s="10"/>
    </row>
    <row r="261" spans="1:4" hidden="1" x14ac:dyDescent="0.25">
      <c r="A261"/>
      <c r="B261"/>
      <c r="C261"/>
      <c r="D261" s="10"/>
    </row>
    <row r="262" spans="1:4" hidden="1" x14ac:dyDescent="0.25">
      <c r="A262"/>
      <c r="B262"/>
      <c r="C262"/>
      <c r="D262" s="10"/>
    </row>
    <row r="263" spans="1:4" hidden="1" x14ac:dyDescent="0.25">
      <c r="A263"/>
      <c r="B263"/>
      <c r="C263"/>
      <c r="D263" s="10"/>
    </row>
    <row r="264" spans="1:4" hidden="1" x14ac:dyDescent="0.25">
      <c r="A264"/>
      <c r="B264"/>
      <c r="C264"/>
      <c r="D264" s="10"/>
    </row>
    <row r="265" spans="1:4" hidden="1" x14ac:dyDescent="0.25">
      <c r="A265"/>
      <c r="B265"/>
      <c r="C265"/>
      <c r="D265" s="10"/>
    </row>
    <row r="266" spans="1:4" hidden="1" x14ac:dyDescent="0.25">
      <c r="A266"/>
      <c r="B266"/>
      <c r="C266"/>
      <c r="D266" s="10"/>
    </row>
    <row r="267" spans="1:4" hidden="1" x14ac:dyDescent="0.25">
      <c r="A267"/>
      <c r="B267"/>
      <c r="C267"/>
      <c r="D267" s="10"/>
    </row>
    <row r="268" spans="1:4" hidden="1" x14ac:dyDescent="0.25">
      <c r="A268"/>
      <c r="B268"/>
      <c r="C268"/>
      <c r="D268" s="10"/>
    </row>
    <row r="269" spans="1:4" hidden="1" x14ac:dyDescent="0.25">
      <c r="A269"/>
      <c r="B269"/>
      <c r="C269"/>
      <c r="D269" s="10"/>
    </row>
    <row r="270" spans="1:4" hidden="1" x14ac:dyDescent="0.25">
      <c r="A270"/>
      <c r="B270"/>
      <c r="C270"/>
      <c r="D270" s="10"/>
    </row>
    <row r="271" spans="1:4" hidden="1" x14ac:dyDescent="0.25">
      <c r="A271"/>
      <c r="B271"/>
      <c r="C271"/>
      <c r="D271" s="10"/>
    </row>
    <row r="272" spans="1:4" hidden="1" x14ac:dyDescent="0.25">
      <c r="A272"/>
      <c r="B272"/>
      <c r="C272"/>
      <c r="D272" s="10"/>
    </row>
    <row r="273" spans="1:4" hidden="1" x14ac:dyDescent="0.25">
      <c r="A273"/>
      <c r="B273"/>
      <c r="C273"/>
      <c r="D273" s="10"/>
    </row>
    <row r="274" spans="1:4" hidden="1" x14ac:dyDescent="0.25">
      <c r="A274"/>
      <c r="B274"/>
      <c r="C274"/>
      <c r="D274" s="10"/>
    </row>
    <row r="275" spans="1:4" hidden="1" x14ac:dyDescent="0.25">
      <c r="A275"/>
      <c r="B275"/>
      <c r="C275"/>
      <c r="D275" s="10"/>
    </row>
    <row r="276" spans="1:4" hidden="1" x14ac:dyDescent="0.25">
      <c r="A276"/>
      <c r="B276"/>
      <c r="C276"/>
      <c r="D276" s="10"/>
    </row>
    <row r="277" spans="1:4" hidden="1" x14ac:dyDescent="0.25">
      <c r="A277"/>
      <c r="B277"/>
      <c r="C277"/>
      <c r="D277" s="10"/>
    </row>
    <row r="278" spans="1:4" hidden="1" x14ac:dyDescent="0.25">
      <c r="A278"/>
      <c r="B278"/>
      <c r="C278"/>
      <c r="D278" s="10"/>
    </row>
    <row r="279" spans="1:4" hidden="1" x14ac:dyDescent="0.25">
      <c r="A279"/>
      <c r="B279"/>
      <c r="C279"/>
      <c r="D279" s="10"/>
    </row>
    <row r="280" spans="1:4" hidden="1" x14ac:dyDescent="0.25">
      <c r="A280"/>
      <c r="B280"/>
      <c r="C280"/>
      <c r="D280" s="10"/>
    </row>
    <row r="281" spans="1:4" hidden="1" x14ac:dyDescent="0.25">
      <c r="A281"/>
      <c r="B281"/>
      <c r="C281"/>
      <c r="D281" s="10"/>
    </row>
    <row r="282" spans="1:4" hidden="1" x14ac:dyDescent="0.25">
      <c r="A282"/>
      <c r="B282"/>
      <c r="C282"/>
    </row>
    <row r="283" spans="1:4" hidden="1" x14ac:dyDescent="0.25">
      <c r="A283"/>
      <c r="B283"/>
      <c r="C283"/>
    </row>
    <row r="284" spans="1:4" hidden="1" x14ac:dyDescent="0.25">
      <c r="A284"/>
      <c r="B284"/>
      <c r="C284"/>
    </row>
    <row r="285" spans="1:4" hidden="1" x14ac:dyDescent="0.25">
      <c r="A285"/>
      <c r="B285"/>
      <c r="C285"/>
    </row>
    <row r="286" spans="1:4" hidden="1" x14ac:dyDescent="0.25">
      <c r="A286"/>
      <c r="B286"/>
      <c r="C286"/>
    </row>
    <row r="287" spans="1:4" hidden="1" x14ac:dyDescent="0.25">
      <c r="A287"/>
      <c r="B287"/>
      <c r="C287"/>
    </row>
    <row r="288" spans="1:4" hidden="1" x14ac:dyDescent="0.25">
      <c r="A288"/>
      <c r="B288"/>
      <c r="C288"/>
    </row>
    <row r="289" spans="1:3" hidden="1" x14ac:dyDescent="0.25">
      <c r="A289"/>
      <c r="B289"/>
      <c r="C289"/>
    </row>
    <row r="290" spans="1:3" hidden="1" x14ac:dyDescent="0.25">
      <c r="A290"/>
      <c r="B290"/>
      <c r="C290"/>
    </row>
    <row r="291" spans="1:3" hidden="1" x14ac:dyDescent="0.25">
      <c r="A291"/>
      <c r="B291"/>
      <c r="C291"/>
    </row>
    <row r="292" spans="1:3" hidden="1" x14ac:dyDescent="0.25">
      <c r="A292"/>
      <c r="B292"/>
      <c r="C292"/>
    </row>
    <row r="293" spans="1:3" hidden="1" x14ac:dyDescent="0.25">
      <c r="A293"/>
      <c r="B293"/>
      <c r="C293"/>
    </row>
    <row r="294" spans="1:3" hidden="1" x14ac:dyDescent="0.25">
      <c r="A294"/>
      <c r="B294"/>
      <c r="C294"/>
    </row>
    <row r="295" spans="1:3" hidden="1" x14ac:dyDescent="0.25">
      <c r="A295"/>
      <c r="B295"/>
      <c r="C295"/>
    </row>
    <row r="296" spans="1:3" hidden="1" x14ac:dyDescent="0.25">
      <c r="A296"/>
      <c r="B296"/>
      <c r="C296"/>
    </row>
    <row r="297" spans="1:3" hidden="1" x14ac:dyDescent="0.25">
      <c r="A297"/>
      <c r="B297"/>
      <c r="C297"/>
    </row>
    <row r="298" spans="1:3" hidden="1" x14ac:dyDescent="0.25">
      <c r="A298"/>
      <c r="B298"/>
      <c r="C298"/>
    </row>
    <row r="299" spans="1:3" hidden="1" x14ac:dyDescent="0.25">
      <c r="A299"/>
      <c r="B299"/>
      <c r="C299"/>
    </row>
    <row r="300" spans="1:3" hidden="1" x14ac:dyDescent="0.25">
      <c r="A300"/>
      <c r="B300"/>
      <c r="C300"/>
    </row>
    <row r="301" spans="1:3" hidden="1" x14ac:dyDescent="0.25">
      <c r="A301"/>
      <c r="B301"/>
      <c r="C301"/>
    </row>
    <row r="302" spans="1:3" hidden="1" x14ac:dyDescent="0.25">
      <c r="A302"/>
      <c r="B302"/>
      <c r="C302"/>
    </row>
    <row r="303" spans="1:3" hidden="1" x14ac:dyDescent="0.25">
      <c r="A303"/>
      <c r="B303"/>
      <c r="C303"/>
    </row>
    <row r="304" spans="1:3" hidden="1" x14ac:dyDescent="0.25">
      <c r="A304"/>
      <c r="B304"/>
      <c r="C304"/>
    </row>
    <row r="305" spans="1:3" hidden="1" x14ac:dyDescent="0.25">
      <c r="A305"/>
      <c r="B305"/>
      <c r="C305"/>
    </row>
    <row r="306" spans="1:3" hidden="1" x14ac:dyDescent="0.25">
      <c r="A306"/>
      <c r="B306"/>
      <c r="C306"/>
    </row>
    <row r="307" spans="1:3" x14ac:dyDescent="0.25">
      <c r="A307"/>
      <c r="B307"/>
      <c r="C307"/>
    </row>
    <row r="308" spans="1:3" x14ac:dyDescent="0.25">
      <c r="A308"/>
      <c r="B308"/>
      <c r="C308"/>
    </row>
    <row r="309" spans="1:3" x14ac:dyDescent="0.25">
      <c r="A309" s="12"/>
      <c r="B309"/>
    </row>
    <row r="310" spans="1:3" x14ac:dyDescent="0.25">
      <c r="A310" s="12"/>
      <c r="B310"/>
    </row>
    <row r="311" spans="1:3" x14ac:dyDescent="0.25">
      <c r="A311" s="12"/>
      <c r="B311"/>
    </row>
    <row r="312" spans="1:3" x14ac:dyDescent="0.25">
      <c r="A312" s="12"/>
      <c r="B312"/>
    </row>
    <row r="313" spans="1:3" x14ac:dyDescent="0.25">
      <c r="A313" s="12"/>
      <c r="B313"/>
    </row>
    <row r="314" spans="1:3" x14ac:dyDescent="0.25">
      <c r="A314" s="12"/>
      <c r="B314"/>
    </row>
    <row r="315" spans="1:3" x14ac:dyDescent="0.25">
      <c r="A315" s="12"/>
      <c r="B315"/>
    </row>
    <row r="316" spans="1:3" x14ac:dyDescent="0.25">
      <c r="A316" s="12"/>
      <c r="B316"/>
    </row>
    <row r="317" spans="1:3" x14ac:dyDescent="0.25">
      <c r="A317" s="12"/>
      <c r="B317"/>
    </row>
    <row r="318" spans="1:3" x14ac:dyDescent="0.25">
      <c r="A318" s="12"/>
      <c r="B318"/>
    </row>
    <row r="319" spans="1:3" x14ac:dyDescent="0.25">
      <c r="A319" s="12"/>
      <c r="B319"/>
    </row>
    <row r="320" spans="1:3" x14ac:dyDescent="0.25">
      <c r="A320" s="12"/>
      <c r="B320"/>
    </row>
    <row r="321" spans="1:2" x14ac:dyDescent="0.25">
      <c r="A321" s="12"/>
      <c r="B321"/>
    </row>
    <row r="322" spans="1:2" x14ac:dyDescent="0.25">
      <c r="A322" s="12"/>
      <c r="B322"/>
    </row>
    <row r="323" spans="1:2" x14ac:dyDescent="0.25">
      <c r="A323" s="12"/>
      <c r="B323"/>
    </row>
    <row r="324" spans="1:2" x14ac:dyDescent="0.25">
      <c r="A324" s="12"/>
      <c r="B324"/>
    </row>
    <row r="325" spans="1:2" x14ac:dyDescent="0.25">
      <c r="A325" s="12"/>
      <c r="B325"/>
    </row>
    <row r="326" spans="1:2" x14ac:dyDescent="0.25">
      <c r="A326" s="12"/>
      <c r="B326"/>
    </row>
    <row r="327" spans="1:2" x14ac:dyDescent="0.25">
      <c r="A327" s="12"/>
      <c r="B327"/>
    </row>
    <row r="328" spans="1:2" x14ac:dyDescent="0.25">
      <c r="A328" s="12"/>
      <c r="B328"/>
    </row>
    <row r="329" spans="1:2" x14ac:dyDescent="0.25">
      <c r="A329" s="12"/>
      <c r="B329"/>
    </row>
    <row r="330" spans="1:2" x14ac:dyDescent="0.25">
      <c r="A330" s="12"/>
      <c r="B330"/>
    </row>
    <row r="331" spans="1:2" x14ac:dyDescent="0.25">
      <c r="A331" s="12"/>
      <c r="B331"/>
    </row>
    <row r="332" spans="1:2" x14ac:dyDescent="0.25">
      <c r="A332" s="12"/>
      <c r="B332"/>
    </row>
    <row r="333" spans="1:2" x14ac:dyDescent="0.25">
      <c r="A333" s="12"/>
      <c r="B333"/>
    </row>
    <row r="334" spans="1:2" x14ac:dyDescent="0.25">
      <c r="A334" s="12"/>
      <c r="B334"/>
    </row>
    <row r="335" spans="1:2" x14ac:dyDescent="0.25">
      <c r="A335" s="12"/>
      <c r="B335"/>
    </row>
    <row r="336" spans="1:2" x14ac:dyDescent="0.25">
      <c r="A336" s="12"/>
      <c r="B336"/>
    </row>
    <row r="337" spans="1:2" x14ac:dyDescent="0.25">
      <c r="A337" s="12"/>
      <c r="B337"/>
    </row>
    <row r="338" spans="1:2" x14ac:dyDescent="0.25">
      <c r="A338" s="12"/>
      <c r="B338"/>
    </row>
    <row r="339" spans="1:2" x14ac:dyDescent="0.25">
      <c r="A339" s="12"/>
      <c r="B339"/>
    </row>
    <row r="340" spans="1:2" x14ac:dyDescent="0.25">
      <c r="A340" s="12"/>
      <c r="B340"/>
    </row>
    <row r="341" spans="1:2" x14ac:dyDescent="0.25">
      <c r="A341" s="12"/>
      <c r="B341"/>
    </row>
    <row r="342" spans="1:2" x14ac:dyDescent="0.25">
      <c r="A342" s="12"/>
      <c r="B342"/>
    </row>
    <row r="343" spans="1:2" x14ac:dyDescent="0.25">
      <c r="A343" s="12"/>
      <c r="B343"/>
    </row>
    <row r="344" spans="1:2" x14ac:dyDescent="0.25">
      <c r="A344" s="12"/>
      <c r="B344"/>
    </row>
    <row r="345" spans="1:2" x14ac:dyDescent="0.25">
      <c r="A345" s="12"/>
      <c r="B345"/>
    </row>
    <row r="346" spans="1:2" x14ac:dyDescent="0.25">
      <c r="A346" s="12"/>
      <c r="B346"/>
    </row>
    <row r="347" spans="1:2" x14ac:dyDescent="0.25">
      <c r="A347" s="12"/>
      <c r="B347"/>
    </row>
    <row r="348" spans="1:2" x14ac:dyDescent="0.25">
      <c r="A348" s="12"/>
      <c r="B348"/>
    </row>
    <row r="349" spans="1:2" x14ac:dyDescent="0.25">
      <c r="A349" s="12"/>
      <c r="B349"/>
    </row>
    <row r="350" spans="1:2" x14ac:dyDescent="0.25">
      <c r="A350" s="12"/>
      <c r="B350"/>
    </row>
    <row r="351" spans="1:2" x14ac:dyDescent="0.25">
      <c r="A351" s="12"/>
      <c r="B351"/>
    </row>
    <row r="352" spans="1:2" x14ac:dyDescent="0.25">
      <c r="A352" s="12"/>
      <c r="B352"/>
    </row>
    <row r="353" spans="1:2" x14ac:dyDescent="0.25">
      <c r="A353" s="12"/>
      <c r="B353"/>
    </row>
    <row r="354" spans="1:2" x14ac:dyDescent="0.25">
      <c r="A354" s="12"/>
      <c r="B354"/>
    </row>
    <row r="355" spans="1:2" x14ac:dyDescent="0.25">
      <c r="A355" s="12"/>
      <c r="B355"/>
    </row>
    <row r="356" spans="1:2" x14ac:dyDescent="0.25">
      <c r="A356" s="12"/>
      <c r="B356"/>
    </row>
    <row r="357" spans="1:2" x14ac:dyDescent="0.25">
      <c r="A357" s="12"/>
      <c r="B357"/>
    </row>
    <row r="358" spans="1:2" x14ac:dyDescent="0.25">
      <c r="A358" s="12"/>
      <c r="B358"/>
    </row>
    <row r="359" spans="1:2" x14ac:dyDescent="0.25">
      <c r="A359" s="12"/>
      <c r="B359"/>
    </row>
    <row r="360" spans="1:2" x14ac:dyDescent="0.25">
      <c r="A360" s="12"/>
      <c r="B360"/>
    </row>
    <row r="361" spans="1:2" x14ac:dyDescent="0.25">
      <c r="A361" s="12"/>
      <c r="B361"/>
    </row>
    <row r="362" spans="1:2" x14ac:dyDescent="0.25">
      <c r="A362" s="12"/>
      <c r="B362"/>
    </row>
    <row r="363" spans="1:2" x14ac:dyDescent="0.25">
      <c r="A363" s="12"/>
      <c r="B363"/>
    </row>
    <row r="364" spans="1:2" x14ac:dyDescent="0.25">
      <c r="A364" s="12"/>
      <c r="B364"/>
    </row>
    <row r="365" spans="1:2" x14ac:dyDescent="0.25">
      <c r="A365" s="12"/>
      <c r="B365"/>
    </row>
    <row r="366" spans="1:2" x14ac:dyDescent="0.25">
      <c r="A366" s="12"/>
      <c r="B366"/>
    </row>
    <row r="367" spans="1:2" x14ac:dyDescent="0.25">
      <c r="A367" s="12"/>
      <c r="B367"/>
    </row>
    <row r="368" spans="1:2" x14ac:dyDescent="0.25">
      <c r="A368" s="12"/>
      <c r="B368"/>
    </row>
    <row r="369" spans="1:2" x14ac:dyDescent="0.25">
      <c r="A369" s="12"/>
      <c r="B369"/>
    </row>
    <row r="370" spans="1:2" x14ac:dyDescent="0.25">
      <c r="A370" s="12"/>
      <c r="B370"/>
    </row>
    <row r="371" spans="1:2" x14ac:dyDescent="0.25">
      <c r="A371" s="12"/>
      <c r="B371"/>
    </row>
    <row r="372" spans="1:2" x14ac:dyDescent="0.25">
      <c r="A372" s="12"/>
      <c r="B372"/>
    </row>
    <row r="373" spans="1:2" x14ac:dyDescent="0.25">
      <c r="A373" s="12"/>
      <c r="B373"/>
    </row>
    <row r="374" spans="1:2" x14ac:dyDescent="0.25">
      <c r="A374" s="12"/>
      <c r="B374"/>
    </row>
    <row r="375" spans="1:2" x14ac:dyDescent="0.25">
      <c r="A375" s="12"/>
      <c r="B375"/>
    </row>
    <row r="376" spans="1:2" x14ac:dyDescent="0.25">
      <c r="A376" s="12"/>
      <c r="B376"/>
    </row>
    <row r="377" spans="1:2" x14ac:dyDescent="0.25">
      <c r="A377" s="12"/>
      <c r="B377"/>
    </row>
    <row r="378" spans="1:2" x14ac:dyDescent="0.25">
      <c r="A378" s="12"/>
      <c r="B378"/>
    </row>
    <row r="379" spans="1:2" x14ac:dyDescent="0.25">
      <c r="A379" s="12"/>
      <c r="B379"/>
    </row>
    <row r="380" spans="1:2" x14ac:dyDescent="0.25">
      <c r="A380" s="12"/>
      <c r="B380"/>
    </row>
    <row r="381" spans="1:2" x14ac:dyDescent="0.25">
      <c r="A381" s="12"/>
      <c r="B381"/>
    </row>
    <row r="382" spans="1:2" x14ac:dyDescent="0.25">
      <c r="A382" s="12"/>
      <c r="B382"/>
    </row>
    <row r="383" spans="1:2" x14ac:dyDescent="0.25">
      <c r="A383" s="12"/>
      <c r="B383"/>
    </row>
    <row r="384" spans="1:2" x14ac:dyDescent="0.25">
      <c r="A384" s="12"/>
      <c r="B384"/>
    </row>
    <row r="385" spans="1:2" x14ac:dyDescent="0.25">
      <c r="A385" s="12"/>
      <c r="B385"/>
    </row>
    <row r="386" spans="1:2" x14ac:dyDescent="0.25">
      <c r="A386" s="12"/>
      <c r="B386"/>
    </row>
    <row r="387" spans="1:2" x14ac:dyDescent="0.25">
      <c r="A387" s="12"/>
      <c r="B387"/>
    </row>
    <row r="388" spans="1:2" x14ac:dyDescent="0.25">
      <c r="A388" s="12"/>
      <c r="B388"/>
    </row>
    <row r="389" spans="1:2" x14ac:dyDescent="0.25">
      <c r="A389" s="12"/>
      <c r="B389"/>
    </row>
    <row r="390" spans="1:2" x14ac:dyDescent="0.25">
      <c r="A390" s="12"/>
      <c r="B390"/>
    </row>
    <row r="391" spans="1:2" x14ac:dyDescent="0.25">
      <c r="A391" s="12"/>
      <c r="B391"/>
    </row>
    <row r="392" spans="1:2" x14ac:dyDescent="0.25">
      <c r="A392" s="12"/>
      <c r="B392"/>
    </row>
    <row r="393" spans="1:2" x14ac:dyDescent="0.25">
      <c r="A393" s="12"/>
      <c r="B393"/>
    </row>
    <row r="394" spans="1:2" x14ac:dyDescent="0.25">
      <c r="A394" s="12"/>
      <c r="B394"/>
    </row>
    <row r="395" spans="1:2" x14ac:dyDescent="0.25">
      <c r="A395" s="12"/>
      <c r="B395"/>
    </row>
    <row r="396" spans="1:2" x14ac:dyDescent="0.25">
      <c r="A396" s="12"/>
      <c r="B396"/>
    </row>
    <row r="397" spans="1:2" x14ac:dyDescent="0.25">
      <c r="A397" s="12"/>
      <c r="B397"/>
    </row>
    <row r="398" spans="1:2" x14ac:dyDescent="0.25">
      <c r="A398" s="12"/>
      <c r="B398"/>
    </row>
    <row r="399" spans="1:2" x14ac:dyDescent="0.25">
      <c r="A399" s="12"/>
      <c r="B399"/>
    </row>
    <row r="400" spans="1:2" x14ac:dyDescent="0.25">
      <c r="A400" s="12"/>
      <c r="B400"/>
    </row>
    <row r="401" spans="1:2" x14ac:dyDescent="0.25">
      <c r="A401" s="12"/>
      <c r="B401"/>
    </row>
    <row r="402" spans="1:2" x14ac:dyDescent="0.25">
      <c r="A402" s="12"/>
      <c r="B402"/>
    </row>
    <row r="403" spans="1:2" x14ac:dyDescent="0.25">
      <c r="A403" s="12"/>
      <c r="B403"/>
    </row>
    <row r="404" spans="1:2" x14ac:dyDescent="0.25">
      <c r="A404" s="12"/>
      <c r="B404"/>
    </row>
    <row r="405" spans="1:2" x14ac:dyDescent="0.25">
      <c r="A405" s="12"/>
      <c r="B405"/>
    </row>
    <row r="406" spans="1:2" x14ac:dyDescent="0.25">
      <c r="A406" s="12"/>
      <c r="B406"/>
    </row>
    <row r="407" spans="1:2" x14ac:dyDescent="0.25">
      <c r="A407" s="12"/>
      <c r="B407"/>
    </row>
    <row r="408" spans="1:2" x14ac:dyDescent="0.25">
      <c r="A408" s="12"/>
      <c r="B408"/>
    </row>
    <row r="409" spans="1:2" x14ac:dyDescent="0.25">
      <c r="A409" s="12"/>
      <c r="B409"/>
    </row>
    <row r="410" spans="1:2" x14ac:dyDescent="0.25">
      <c r="A410" s="12"/>
      <c r="B410"/>
    </row>
    <row r="411" spans="1:2" x14ac:dyDescent="0.25">
      <c r="A411" s="12"/>
      <c r="B411"/>
    </row>
    <row r="412" spans="1:2" x14ac:dyDescent="0.25">
      <c r="A412" s="12"/>
      <c r="B412"/>
    </row>
    <row r="413" spans="1:2" x14ac:dyDescent="0.25">
      <c r="A413" s="12"/>
      <c r="B413"/>
    </row>
    <row r="414" spans="1:2" x14ac:dyDescent="0.25">
      <c r="A414" s="12"/>
      <c r="B414"/>
    </row>
    <row r="415" spans="1:2" x14ac:dyDescent="0.25">
      <c r="A415" s="12"/>
      <c r="B415"/>
    </row>
    <row r="416" spans="1:2" x14ac:dyDescent="0.25">
      <c r="A416" s="12"/>
      <c r="B416"/>
    </row>
    <row r="417" spans="1:2" x14ac:dyDescent="0.25">
      <c r="A417" s="12"/>
      <c r="B417"/>
    </row>
    <row r="418" spans="1:2" x14ac:dyDescent="0.25">
      <c r="A418" s="12"/>
      <c r="B418"/>
    </row>
    <row r="419" spans="1:2" x14ac:dyDescent="0.25">
      <c r="A419" s="12"/>
      <c r="B419"/>
    </row>
    <row r="420" spans="1:2" x14ac:dyDescent="0.25">
      <c r="A420" s="12"/>
      <c r="B420"/>
    </row>
    <row r="421" spans="1:2" x14ac:dyDescent="0.25">
      <c r="A421" s="12"/>
      <c r="B421"/>
    </row>
    <row r="422" spans="1:2" x14ac:dyDescent="0.25">
      <c r="A422" s="12"/>
      <c r="B422"/>
    </row>
    <row r="423" spans="1:2" x14ac:dyDescent="0.25">
      <c r="A423" s="12"/>
      <c r="B423"/>
    </row>
    <row r="424" spans="1:2" x14ac:dyDescent="0.25">
      <c r="A424" s="12"/>
      <c r="B424"/>
    </row>
    <row r="425" spans="1:2" x14ac:dyDescent="0.25">
      <c r="A425" s="12"/>
      <c r="B425"/>
    </row>
    <row r="426" spans="1:2" x14ac:dyDescent="0.25">
      <c r="A426" s="12"/>
      <c r="B426"/>
    </row>
    <row r="427" spans="1:2" x14ac:dyDescent="0.25">
      <c r="A427" s="12"/>
      <c r="B427"/>
    </row>
    <row r="428" spans="1:2" x14ac:dyDescent="0.25">
      <c r="A428" s="12"/>
      <c r="B428"/>
    </row>
    <row r="429" spans="1:2" x14ac:dyDescent="0.25">
      <c r="A429" s="12"/>
      <c r="B429"/>
    </row>
    <row r="430" spans="1:2" x14ac:dyDescent="0.25">
      <c r="A430" s="12"/>
      <c r="B430"/>
    </row>
    <row r="431" spans="1:2" x14ac:dyDescent="0.25">
      <c r="A431" s="12"/>
      <c r="B431"/>
    </row>
    <row r="432" spans="1:2" x14ac:dyDescent="0.25">
      <c r="A432" s="12"/>
      <c r="B432"/>
    </row>
    <row r="433" spans="1:2" x14ac:dyDescent="0.25">
      <c r="A433" s="12"/>
      <c r="B433"/>
    </row>
    <row r="434" spans="1:2" x14ac:dyDescent="0.25">
      <c r="A434" s="12"/>
      <c r="B434"/>
    </row>
    <row r="435" spans="1:2" x14ac:dyDescent="0.25">
      <c r="A435" s="12"/>
      <c r="B435"/>
    </row>
    <row r="436" spans="1:2" x14ac:dyDescent="0.25">
      <c r="A436" s="12"/>
      <c r="B436"/>
    </row>
    <row r="437" spans="1:2" x14ac:dyDescent="0.25">
      <c r="A437" s="12"/>
      <c r="B437"/>
    </row>
    <row r="438" spans="1:2" x14ac:dyDescent="0.25">
      <c r="A438" s="12"/>
      <c r="B438"/>
    </row>
    <row r="439" spans="1:2" x14ac:dyDescent="0.25">
      <c r="A439" s="12"/>
      <c r="B439"/>
    </row>
    <row r="440" spans="1:2" x14ac:dyDescent="0.25">
      <c r="A440" s="12"/>
      <c r="B440"/>
    </row>
    <row r="441" spans="1:2" x14ac:dyDescent="0.25">
      <c r="A441" s="12"/>
      <c r="B441"/>
    </row>
    <row r="442" spans="1:2" x14ac:dyDescent="0.25">
      <c r="A442" s="12"/>
      <c r="B442"/>
    </row>
    <row r="443" spans="1:2" x14ac:dyDescent="0.25">
      <c r="A443" s="12"/>
      <c r="B443"/>
    </row>
    <row r="444" spans="1:2" x14ac:dyDescent="0.25">
      <c r="A444" s="12"/>
      <c r="B444"/>
    </row>
    <row r="445" spans="1:2" x14ac:dyDescent="0.25">
      <c r="A445" s="12"/>
      <c r="B445"/>
    </row>
    <row r="446" spans="1:2" x14ac:dyDescent="0.25">
      <c r="A446" s="12"/>
      <c r="B446"/>
    </row>
    <row r="447" spans="1:2" x14ac:dyDescent="0.25">
      <c r="A447" s="12"/>
      <c r="B447"/>
    </row>
    <row r="448" spans="1:2" x14ac:dyDescent="0.25">
      <c r="A448" s="12"/>
      <c r="B448"/>
    </row>
    <row r="449" spans="1:2" x14ac:dyDescent="0.25">
      <c r="A449" s="12"/>
      <c r="B449"/>
    </row>
    <row r="450" spans="1:2" x14ac:dyDescent="0.25">
      <c r="A450" s="12"/>
      <c r="B450"/>
    </row>
    <row r="451" spans="1:2" x14ac:dyDescent="0.25">
      <c r="A451" s="12"/>
      <c r="B451"/>
    </row>
    <row r="452" spans="1:2" x14ac:dyDescent="0.25">
      <c r="A452" s="12"/>
      <c r="B452"/>
    </row>
    <row r="453" spans="1:2" x14ac:dyDescent="0.25">
      <c r="A453" s="12"/>
      <c r="B453"/>
    </row>
    <row r="454" spans="1:2" x14ac:dyDescent="0.25">
      <c r="A454" s="12"/>
      <c r="B454"/>
    </row>
    <row r="455" spans="1:2" x14ac:dyDescent="0.25">
      <c r="A455" s="12"/>
      <c r="B455"/>
    </row>
    <row r="456" spans="1:2" x14ac:dyDescent="0.25">
      <c r="A456" s="12"/>
      <c r="B456"/>
    </row>
    <row r="457" spans="1:2" x14ac:dyDescent="0.25">
      <c r="A457" s="12"/>
      <c r="B457"/>
    </row>
    <row r="458" spans="1:2" x14ac:dyDescent="0.25">
      <c r="A458" s="12"/>
      <c r="B458"/>
    </row>
    <row r="459" spans="1:2" x14ac:dyDescent="0.25">
      <c r="A459" s="12"/>
      <c r="B459"/>
    </row>
    <row r="460" spans="1:2" x14ac:dyDescent="0.25">
      <c r="A460" s="12"/>
      <c r="B460"/>
    </row>
    <row r="461" spans="1:2" x14ac:dyDescent="0.25">
      <c r="A461" s="12"/>
      <c r="B461"/>
    </row>
    <row r="462" spans="1:2" x14ac:dyDescent="0.25">
      <c r="A462" s="12"/>
      <c r="B462"/>
    </row>
    <row r="463" spans="1:2" x14ac:dyDescent="0.25">
      <c r="A463" s="12"/>
      <c r="B463"/>
    </row>
    <row r="464" spans="1:2" x14ac:dyDescent="0.25">
      <c r="A464" s="12"/>
      <c r="B464"/>
    </row>
    <row r="465" spans="1:2" x14ac:dyDescent="0.25">
      <c r="A465" s="12"/>
      <c r="B465"/>
    </row>
    <row r="466" spans="1:2" x14ac:dyDescent="0.25">
      <c r="A466" s="12"/>
      <c r="B466"/>
    </row>
    <row r="467" spans="1:2" x14ac:dyDescent="0.25">
      <c r="A467" s="12"/>
      <c r="B467"/>
    </row>
    <row r="468" spans="1:2" x14ac:dyDescent="0.25">
      <c r="A468" s="12"/>
      <c r="B468"/>
    </row>
    <row r="469" spans="1:2" x14ac:dyDescent="0.25">
      <c r="A469" s="12"/>
      <c r="B469"/>
    </row>
    <row r="470" spans="1:2" x14ac:dyDescent="0.25">
      <c r="A470" s="12"/>
      <c r="B470"/>
    </row>
    <row r="471" spans="1:2" x14ac:dyDescent="0.25">
      <c r="A471" s="12"/>
      <c r="B471"/>
    </row>
    <row r="472" spans="1:2" x14ac:dyDescent="0.25">
      <c r="A472" s="12"/>
      <c r="B472"/>
    </row>
    <row r="473" spans="1:2" x14ac:dyDescent="0.25">
      <c r="A473" s="12"/>
      <c r="B473"/>
    </row>
    <row r="474" spans="1:2" x14ac:dyDescent="0.25">
      <c r="A474" s="12"/>
      <c r="B474"/>
    </row>
    <row r="475" spans="1:2" x14ac:dyDescent="0.25">
      <c r="A475" s="12"/>
      <c r="B475"/>
    </row>
    <row r="476" spans="1:2" x14ac:dyDescent="0.25">
      <c r="A476" s="12"/>
      <c r="B476"/>
    </row>
    <row r="477" spans="1:2" x14ac:dyDescent="0.25">
      <c r="A477" s="12"/>
      <c r="B477"/>
    </row>
    <row r="478" spans="1:2" x14ac:dyDescent="0.25">
      <c r="A478" s="12"/>
      <c r="B478"/>
    </row>
    <row r="479" spans="1:2" x14ac:dyDescent="0.25">
      <c r="A479" s="12"/>
      <c r="B479"/>
    </row>
    <row r="480" spans="1:2" x14ac:dyDescent="0.25">
      <c r="A480" s="12"/>
      <c r="B480"/>
    </row>
    <row r="481" spans="1:2" x14ac:dyDescent="0.25">
      <c r="A481" s="12"/>
      <c r="B481"/>
    </row>
    <row r="482" spans="1:2" x14ac:dyDescent="0.25">
      <c r="A482" s="12"/>
      <c r="B482"/>
    </row>
    <row r="483" spans="1:2" x14ac:dyDescent="0.25">
      <c r="A483" s="12"/>
      <c r="B483"/>
    </row>
    <row r="484" spans="1:2" x14ac:dyDescent="0.25">
      <c r="A484" s="12"/>
      <c r="B484"/>
    </row>
    <row r="485" spans="1:2" x14ac:dyDescent="0.25">
      <c r="A485" s="12"/>
      <c r="B485"/>
    </row>
    <row r="486" spans="1:2" x14ac:dyDescent="0.25">
      <c r="A486" s="12"/>
      <c r="B486"/>
    </row>
    <row r="487" spans="1:2" x14ac:dyDescent="0.25">
      <c r="A487" s="12"/>
      <c r="B487"/>
    </row>
    <row r="488" spans="1:2" x14ac:dyDescent="0.25">
      <c r="A488" s="12"/>
      <c r="B488"/>
    </row>
    <row r="489" spans="1:2" x14ac:dyDescent="0.25">
      <c r="A489" s="12"/>
      <c r="B489"/>
    </row>
    <row r="490" spans="1:2" x14ac:dyDescent="0.25">
      <c r="A490" s="12"/>
      <c r="B490"/>
    </row>
    <row r="491" spans="1:2" x14ac:dyDescent="0.25">
      <c r="A491" s="12"/>
      <c r="B491"/>
    </row>
    <row r="492" spans="1:2" x14ac:dyDescent="0.25">
      <c r="A492" s="12"/>
      <c r="B492"/>
    </row>
    <row r="493" spans="1:2" x14ac:dyDescent="0.25">
      <c r="A493" s="12"/>
      <c r="B493"/>
    </row>
    <row r="494" spans="1:2" x14ac:dyDescent="0.25">
      <c r="A494" s="12"/>
      <c r="B494"/>
    </row>
    <row r="495" spans="1:2" x14ac:dyDescent="0.25">
      <c r="A495" s="12"/>
      <c r="B495"/>
    </row>
    <row r="496" spans="1:2" x14ac:dyDescent="0.25">
      <c r="A496" s="12"/>
      <c r="B496"/>
    </row>
    <row r="497" spans="1:2" x14ac:dyDescent="0.25">
      <c r="A497" s="12"/>
      <c r="B497"/>
    </row>
    <row r="498" spans="1:2" x14ac:dyDescent="0.25">
      <c r="A498" s="12"/>
      <c r="B498"/>
    </row>
    <row r="499" spans="1:2" x14ac:dyDescent="0.25">
      <c r="A499" s="12"/>
      <c r="B499"/>
    </row>
    <row r="500" spans="1:2" x14ac:dyDescent="0.25">
      <c r="A500" s="12"/>
      <c r="B500"/>
    </row>
    <row r="501" spans="1:2" x14ac:dyDescent="0.25">
      <c r="A501" s="12"/>
      <c r="B501"/>
    </row>
    <row r="502" spans="1:2" x14ac:dyDescent="0.25">
      <c r="A502" s="12"/>
      <c r="B502"/>
    </row>
    <row r="503" spans="1:2" x14ac:dyDescent="0.25">
      <c r="A503" s="12"/>
      <c r="B503"/>
    </row>
    <row r="504" spans="1:2" x14ac:dyDescent="0.25">
      <c r="A504" s="12"/>
      <c r="B504"/>
    </row>
    <row r="505" spans="1:2" x14ac:dyDescent="0.25">
      <c r="A505" s="12"/>
      <c r="B505"/>
    </row>
    <row r="506" spans="1:2" x14ac:dyDescent="0.25">
      <c r="A506" s="12"/>
      <c r="B506"/>
    </row>
    <row r="507" spans="1:2" x14ac:dyDescent="0.25">
      <c r="A507" s="12"/>
      <c r="B507"/>
    </row>
    <row r="508" spans="1:2" x14ac:dyDescent="0.25">
      <c r="A508" s="12"/>
      <c r="B508"/>
    </row>
    <row r="509" spans="1:2" x14ac:dyDescent="0.25">
      <c r="A509" s="12"/>
      <c r="B509"/>
    </row>
    <row r="510" spans="1:2" x14ac:dyDescent="0.25">
      <c r="A510" s="12"/>
      <c r="B510"/>
    </row>
    <row r="511" spans="1:2" x14ac:dyDescent="0.25">
      <c r="A511" s="12"/>
      <c r="B511"/>
    </row>
    <row r="512" spans="1:2" x14ac:dyDescent="0.25">
      <c r="A512" s="12"/>
      <c r="B512"/>
    </row>
    <row r="513" spans="1:2" x14ac:dyDescent="0.25">
      <c r="A513" s="12"/>
      <c r="B513"/>
    </row>
    <row r="514" spans="1:2" x14ac:dyDescent="0.25">
      <c r="A514" s="12"/>
      <c r="B514"/>
    </row>
    <row r="515" spans="1:2" x14ac:dyDescent="0.25">
      <c r="A515" s="12"/>
      <c r="B515"/>
    </row>
    <row r="516" spans="1:2" x14ac:dyDescent="0.25">
      <c r="A516" s="12"/>
      <c r="B516"/>
    </row>
    <row r="517" spans="1:2" x14ac:dyDescent="0.25">
      <c r="A517" s="12"/>
      <c r="B517"/>
    </row>
    <row r="518" spans="1:2" x14ac:dyDescent="0.25">
      <c r="A518" s="12"/>
      <c r="B518"/>
    </row>
    <row r="519" spans="1:2" x14ac:dyDescent="0.25">
      <c r="A519" s="12"/>
      <c r="B519"/>
    </row>
    <row r="520" spans="1:2" x14ac:dyDescent="0.25">
      <c r="A520" s="12"/>
      <c r="B520"/>
    </row>
    <row r="521" spans="1:2" x14ac:dyDescent="0.25">
      <c r="A521" s="12"/>
      <c r="B521"/>
    </row>
    <row r="522" spans="1:2" x14ac:dyDescent="0.25">
      <c r="A522" s="12"/>
      <c r="B522"/>
    </row>
    <row r="523" spans="1:2" x14ac:dyDescent="0.25">
      <c r="A523" s="12"/>
      <c r="B523"/>
    </row>
    <row r="524" spans="1:2" x14ac:dyDescent="0.25">
      <c r="A524" s="12"/>
      <c r="B524"/>
    </row>
    <row r="525" spans="1:2" x14ac:dyDescent="0.25">
      <c r="A525" s="12"/>
      <c r="B525"/>
    </row>
    <row r="526" spans="1:2" x14ac:dyDescent="0.25">
      <c r="A526" s="12"/>
      <c r="B526"/>
    </row>
    <row r="527" spans="1:2" x14ac:dyDescent="0.25">
      <c r="A527" s="12"/>
      <c r="B527"/>
    </row>
    <row r="528" spans="1:2" x14ac:dyDescent="0.25">
      <c r="A528" s="12"/>
      <c r="B528"/>
    </row>
    <row r="529" spans="1:2" x14ac:dyDescent="0.25">
      <c r="A529" s="12"/>
      <c r="B529"/>
    </row>
    <row r="530" spans="1:2" x14ac:dyDescent="0.25">
      <c r="A530" s="12"/>
      <c r="B530"/>
    </row>
    <row r="531" spans="1:2" x14ac:dyDescent="0.25">
      <c r="A531" s="12"/>
      <c r="B531"/>
    </row>
    <row r="532" spans="1:2" x14ac:dyDescent="0.25">
      <c r="A532" s="12"/>
      <c r="B532"/>
    </row>
    <row r="533" spans="1:2" x14ac:dyDescent="0.25">
      <c r="A533" s="12"/>
      <c r="B533"/>
    </row>
    <row r="534" spans="1:2" x14ac:dyDescent="0.25">
      <c r="A534" s="12"/>
      <c r="B534"/>
    </row>
    <row r="535" spans="1:2" x14ac:dyDescent="0.25">
      <c r="A535" s="12"/>
      <c r="B535"/>
    </row>
    <row r="536" spans="1:2" x14ac:dyDescent="0.25">
      <c r="A536" s="12"/>
      <c r="B536"/>
    </row>
    <row r="537" spans="1:2" x14ac:dyDescent="0.25">
      <c r="A537" s="12"/>
      <c r="B537"/>
    </row>
    <row r="538" spans="1:2" x14ac:dyDescent="0.25">
      <c r="A538" s="12"/>
      <c r="B538"/>
    </row>
    <row r="539" spans="1:2" x14ac:dyDescent="0.25">
      <c r="A539" s="12"/>
      <c r="B539"/>
    </row>
    <row r="540" spans="1:2" x14ac:dyDescent="0.25">
      <c r="A540" s="12"/>
      <c r="B540"/>
    </row>
    <row r="541" spans="1:2" x14ac:dyDescent="0.25">
      <c r="A541" s="12"/>
      <c r="B541"/>
    </row>
    <row r="542" spans="1:2" x14ac:dyDescent="0.25">
      <c r="A542" s="12"/>
      <c r="B542"/>
    </row>
    <row r="543" spans="1:2" x14ac:dyDescent="0.25">
      <c r="A543" s="12"/>
      <c r="B543"/>
    </row>
    <row r="544" spans="1:2" x14ac:dyDescent="0.25">
      <c r="A544" s="12"/>
      <c r="B544"/>
    </row>
    <row r="545" spans="1:2" x14ac:dyDescent="0.25">
      <c r="A545" s="12"/>
      <c r="B545"/>
    </row>
    <row r="546" spans="1:2" x14ac:dyDescent="0.25">
      <c r="A546" s="12"/>
      <c r="B546"/>
    </row>
    <row r="547" spans="1:2" x14ac:dyDescent="0.25">
      <c r="A547" s="12"/>
      <c r="B547"/>
    </row>
    <row r="548" spans="1:2" x14ac:dyDescent="0.25">
      <c r="A548" s="12"/>
      <c r="B548"/>
    </row>
    <row r="549" spans="1:2" x14ac:dyDescent="0.25">
      <c r="A549" s="12"/>
      <c r="B549"/>
    </row>
    <row r="550" spans="1:2" x14ac:dyDescent="0.25">
      <c r="A550" s="12"/>
      <c r="B550"/>
    </row>
    <row r="551" spans="1:2" x14ac:dyDescent="0.25">
      <c r="A551" s="12"/>
      <c r="B551"/>
    </row>
    <row r="552" spans="1:2" x14ac:dyDescent="0.25">
      <c r="A552" s="12"/>
      <c r="B552"/>
    </row>
    <row r="553" spans="1:2" x14ac:dyDescent="0.25">
      <c r="A553" s="12"/>
      <c r="B553"/>
    </row>
    <row r="554" spans="1:2" x14ac:dyDescent="0.25">
      <c r="A554" s="12"/>
      <c r="B554"/>
    </row>
    <row r="555" spans="1:2" x14ac:dyDescent="0.25">
      <c r="A555" s="12"/>
      <c r="B555"/>
    </row>
    <row r="556" spans="1:2" x14ac:dyDescent="0.25">
      <c r="A556" s="12"/>
      <c r="B556"/>
    </row>
    <row r="557" spans="1:2" x14ac:dyDescent="0.25">
      <c r="A557" s="12"/>
      <c r="B557"/>
    </row>
    <row r="558" spans="1:2" x14ac:dyDescent="0.25">
      <c r="A558" s="12"/>
      <c r="B558"/>
    </row>
    <row r="559" spans="1:2" x14ac:dyDescent="0.25">
      <c r="A559" s="12"/>
      <c r="B559"/>
    </row>
    <row r="560" spans="1:2" x14ac:dyDescent="0.25">
      <c r="A560" s="12"/>
      <c r="B560"/>
    </row>
    <row r="561" spans="1:2" x14ac:dyDescent="0.25">
      <c r="A561" s="12"/>
      <c r="B561"/>
    </row>
    <row r="562" spans="1:2" x14ac:dyDescent="0.25">
      <c r="A562" s="12"/>
      <c r="B562"/>
    </row>
    <row r="563" spans="1:2" x14ac:dyDescent="0.25">
      <c r="A563" s="12"/>
      <c r="B563"/>
    </row>
    <row r="564" spans="1:2" x14ac:dyDescent="0.25">
      <c r="A564" s="12"/>
      <c r="B564"/>
    </row>
    <row r="565" spans="1:2" x14ac:dyDescent="0.25">
      <c r="A565" s="12"/>
      <c r="B565"/>
    </row>
    <row r="566" spans="1:2" x14ac:dyDescent="0.25">
      <c r="A566" s="12"/>
      <c r="B566"/>
    </row>
    <row r="567" spans="1:2" x14ac:dyDescent="0.25">
      <c r="A567" s="12"/>
      <c r="B567"/>
    </row>
    <row r="568" spans="1:2" x14ac:dyDescent="0.25">
      <c r="A568" s="12"/>
      <c r="B568"/>
    </row>
    <row r="569" spans="1:2" x14ac:dyDescent="0.25">
      <c r="A569" s="12"/>
      <c r="B569"/>
    </row>
    <row r="570" spans="1:2" x14ac:dyDescent="0.25">
      <c r="A570" s="12"/>
      <c r="B570"/>
    </row>
    <row r="571" spans="1:2" x14ac:dyDescent="0.25">
      <c r="A571" s="12"/>
      <c r="B571"/>
    </row>
    <row r="572" spans="1:2" x14ac:dyDescent="0.25">
      <c r="A572" s="12"/>
      <c r="B572"/>
    </row>
    <row r="573" spans="1:2" x14ac:dyDescent="0.25">
      <c r="A573" s="12"/>
      <c r="B573"/>
    </row>
    <row r="574" spans="1:2" x14ac:dyDescent="0.25">
      <c r="A574" s="12"/>
      <c r="B574"/>
    </row>
    <row r="575" spans="1:2" x14ac:dyDescent="0.25">
      <c r="A575" s="12"/>
      <c r="B575"/>
    </row>
    <row r="576" spans="1:2" x14ac:dyDescent="0.25">
      <c r="A576" s="12"/>
      <c r="B576"/>
    </row>
    <row r="577" spans="1:2" x14ac:dyDescent="0.25">
      <c r="A577" s="12"/>
      <c r="B577"/>
    </row>
    <row r="578" spans="1:2" x14ac:dyDescent="0.25">
      <c r="A578" s="12"/>
      <c r="B578"/>
    </row>
    <row r="579" spans="1:2" x14ac:dyDescent="0.25">
      <c r="A579" s="12"/>
    </row>
    <row r="580" spans="1:2" x14ac:dyDescent="0.25">
      <c r="A580" s="12"/>
    </row>
    <row r="581" spans="1:2" x14ac:dyDescent="0.25">
      <c r="A581" s="12"/>
    </row>
    <row r="582" spans="1:2" x14ac:dyDescent="0.25">
      <c r="A582" s="12"/>
    </row>
    <row r="583" spans="1:2" x14ac:dyDescent="0.25">
      <c r="A583" s="12"/>
    </row>
    <row r="584" spans="1:2" x14ac:dyDescent="0.25">
      <c r="A584" s="12"/>
    </row>
    <row r="585" spans="1:2" x14ac:dyDescent="0.25">
      <c r="A585" s="12"/>
    </row>
    <row r="586" spans="1:2" x14ac:dyDescent="0.25">
      <c r="A586" s="12"/>
    </row>
    <row r="587" spans="1:2" x14ac:dyDescent="0.25">
      <c r="A587" s="12"/>
    </row>
    <row r="588" spans="1:2" x14ac:dyDescent="0.25">
      <c r="A588" s="12"/>
    </row>
    <row r="589" spans="1:2" x14ac:dyDescent="0.25">
      <c r="A589" s="12"/>
    </row>
    <row r="590" spans="1:2" x14ac:dyDescent="0.25">
      <c r="A590" s="12"/>
    </row>
    <row r="591" spans="1:2" x14ac:dyDescent="0.25">
      <c r="A591" s="12"/>
    </row>
    <row r="592" spans="1:2" x14ac:dyDescent="0.25">
      <c r="A592" s="12"/>
    </row>
    <row r="593" spans="1:1" x14ac:dyDescent="0.25">
      <c r="A593" s="12"/>
    </row>
    <row r="594" spans="1:1" x14ac:dyDescent="0.25">
      <c r="A594" s="12"/>
    </row>
    <row r="595" spans="1:1" x14ac:dyDescent="0.25">
      <c r="A595" s="12"/>
    </row>
    <row r="596" spans="1:1" x14ac:dyDescent="0.25">
      <c r="A596" s="12"/>
    </row>
    <row r="597" spans="1:1" x14ac:dyDescent="0.25">
      <c r="A597" s="12"/>
    </row>
    <row r="598" spans="1:1" x14ac:dyDescent="0.25">
      <c r="A598" s="12"/>
    </row>
    <row r="599" spans="1:1" x14ac:dyDescent="0.25">
      <c r="A599" s="12"/>
    </row>
    <row r="600" spans="1:1" x14ac:dyDescent="0.25">
      <c r="A600" s="12"/>
    </row>
    <row r="601" spans="1:1" x14ac:dyDescent="0.25">
      <c r="A601" s="12"/>
    </row>
    <row r="602" spans="1:1" x14ac:dyDescent="0.25">
      <c r="A602" s="12"/>
    </row>
    <row r="603" spans="1:1" x14ac:dyDescent="0.25">
      <c r="A603" s="12"/>
    </row>
    <row r="604" spans="1:1" x14ac:dyDescent="0.25">
      <c r="A604" s="12"/>
    </row>
    <row r="605" spans="1:1" x14ac:dyDescent="0.25">
      <c r="A605" s="12"/>
    </row>
    <row r="606" spans="1:1" x14ac:dyDescent="0.25">
      <c r="A606" s="12"/>
    </row>
    <row r="607" spans="1:1" x14ac:dyDescent="0.25">
      <c r="A607" s="12"/>
    </row>
    <row r="608" spans="1:1" x14ac:dyDescent="0.25">
      <c r="A608" s="12"/>
    </row>
    <row r="609" spans="1:1" x14ac:dyDescent="0.25">
      <c r="A609" s="12"/>
    </row>
    <row r="610" spans="1:1" x14ac:dyDescent="0.25">
      <c r="A610" s="12"/>
    </row>
    <row r="611" spans="1:1" x14ac:dyDescent="0.25">
      <c r="A611" s="12"/>
    </row>
    <row r="612" spans="1:1" x14ac:dyDescent="0.25">
      <c r="A612" s="12"/>
    </row>
    <row r="613" spans="1:1" x14ac:dyDescent="0.25">
      <c r="A613" s="12"/>
    </row>
    <row r="614" spans="1:1" x14ac:dyDescent="0.25">
      <c r="A614" s="12"/>
    </row>
    <row r="615" spans="1:1" x14ac:dyDescent="0.25">
      <c r="A615" s="12"/>
    </row>
    <row r="616" spans="1:1" x14ac:dyDescent="0.25">
      <c r="A616" s="12"/>
    </row>
    <row r="617" spans="1:1" x14ac:dyDescent="0.25">
      <c r="A617" s="12"/>
    </row>
    <row r="618" spans="1:1" x14ac:dyDescent="0.25">
      <c r="A618" s="12"/>
    </row>
    <row r="619" spans="1:1" x14ac:dyDescent="0.25">
      <c r="A619" s="12"/>
    </row>
    <row r="620" spans="1:1" x14ac:dyDescent="0.25">
      <c r="A620" s="12"/>
    </row>
    <row r="621" spans="1:1" x14ac:dyDescent="0.25">
      <c r="A621" s="12"/>
    </row>
    <row r="622" spans="1:1" x14ac:dyDescent="0.25">
      <c r="A622" s="12"/>
    </row>
    <row r="623" spans="1:1" x14ac:dyDescent="0.25">
      <c r="A623" s="12"/>
    </row>
    <row r="624" spans="1:1" x14ac:dyDescent="0.25">
      <c r="A624" s="12"/>
    </row>
    <row r="625" spans="1:1" x14ac:dyDescent="0.25">
      <c r="A625" s="12"/>
    </row>
    <row r="626" spans="1:1" x14ac:dyDescent="0.25">
      <c r="A626" s="12"/>
    </row>
    <row r="627" spans="1:1" x14ac:dyDescent="0.25">
      <c r="A627" s="12"/>
    </row>
    <row r="628" spans="1:1" x14ac:dyDescent="0.25">
      <c r="A628" s="12"/>
    </row>
    <row r="629" spans="1:1" x14ac:dyDescent="0.25">
      <c r="A629" s="12"/>
    </row>
    <row r="630" spans="1:1" x14ac:dyDescent="0.25">
      <c r="A630" s="12"/>
    </row>
    <row r="631" spans="1:1" x14ac:dyDescent="0.25">
      <c r="A631" s="12"/>
    </row>
    <row r="632" spans="1:1" x14ac:dyDescent="0.25">
      <c r="A632" s="12"/>
    </row>
    <row r="633" spans="1:1" x14ac:dyDescent="0.25">
      <c r="A633" s="12"/>
    </row>
    <row r="634" spans="1:1" x14ac:dyDescent="0.25">
      <c r="A634" s="12"/>
    </row>
    <row r="635" spans="1:1" x14ac:dyDescent="0.25">
      <c r="A635" s="12"/>
    </row>
    <row r="636" spans="1:1" x14ac:dyDescent="0.25">
      <c r="A636" s="12"/>
    </row>
    <row r="637" spans="1:1" x14ac:dyDescent="0.25">
      <c r="A637" s="12"/>
    </row>
    <row r="638" spans="1:1" x14ac:dyDescent="0.25">
      <c r="A638" s="12"/>
    </row>
    <row r="639" spans="1:1" x14ac:dyDescent="0.25">
      <c r="A639" s="12"/>
    </row>
    <row r="640" spans="1:1" x14ac:dyDescent="0.25">
      <c r="A640" s="12"/>
    </row>
    <row r="641" spans="1:1" x14ac:dyDescent="0.25">
      <c r="A641" s="12"/>
    </row>
    <row r="642" spans="1:1" x14ac:dyDescent="0.25">
      <c r="A642" s="12"/>
    </row>
    <row r="643" spans="1:1" x14ac:dyDescent="0.25">
      <c r="A643" s="12"/>
    </row>
    <row r="644" spans="1:1" x14ac:dyDescent="0.25">
      <c r="A644" s="12"/>
    </row>
    <row r="645" spans="1:1" x14ac:dyDescent="0.25">
      <c r="A645" s="12"/>
    </row>
    <row r="646" spans="1:1" x14ac:dyDescent="0.25">
      <c r="A646" s="12"/>
    </row>
    <row r="647" spans="1:1" x14ac:dyDescent="0.25">
      <c r="A647" s="12"/>
    </row>
    <row r="648" spans="1:1" x14ac:dyDescent="0.25">
      <c r="A648" s="12"/>
    </row>
    <row r="649" spans="1:1" x14ac:dyDescent="0.25">
      <c r="A649" s="12"/>
    </row>
    <row r="650" spans="1:1" x14ac:dyDescent="0.25">
      <c r="A650" s="12"/>
    </row>
    <row r="651" spans="1:1" x14ac:dyDescent="0.25">
      <c r="A651" s="12"/>
    </row>
    <row r="652" spans="1:1" x14ac:dyDescent="0.25">
      <c r="A652" s="12"/>
    </row>
    <row r="653" spans="1:1" x14ac:dyDescent="0.25">
      <c r="A653" s="12"/>
    </row>
    <row r="654" spans="1:1" x14ac:dyDescent="0.25">
      <c r="A654" s="12"/>
    </row>
    <row r="655" spans="1:1" x14ac:dyDescent="0.25">
      <c r="A655" s="12"/>
    </row>
    <row r="656" spans="1:1" x14ac:dyDescent="0.25">
      <c r="A656" s="12"/>
    </row>
    <row r="657" spans="1:1" x14ac:dyDescent="0.25">
      <c r="A657" s="12"/>
    </row>
    <row r="658" spans="1:1" x14ac:dyDescent="0.25">
      <c r="A658" s="12"/>
    </row>
    <row r="659" spans="1:1" x14ac:dyDescent="0.25">
      <c r="A659" s="12"/>
    </row>
    <row r="660" spans="1:1" x14ac:dyDescent="0.25">
      <c r="A660" s="12"/>
    </row>
    <row r="661" spans="1:1" x14ac:dyDescent="0.25">
      <c r="A661" s="12"/>
    </row>
    <row r="662" spans="1:1" x14ac:dyDescent="0.25">
      <c r="A662" s="12"/>
    </row>
    <row r="663" spans="1:1" x14ac:dyDescent="0.25">
      <c r="A663" s="12"/>
    </row>
    <row r="664" spans="1:1" x14ac:dyDescent="0.25">
      <c r="A664" s="12"/>
    </row>
    <row r="665" spans="1:1" x14ac:dyDescent="0.25">
      <c r="A665" s="12"/>
    </row>
    <row r="666" spans="1:1" x14ac:dyDescent="0.25">
      <c r="A666" s="12"/>
    </row>
    <row r="667" spans="1:1" x14ac:dyDescent="0.25">
      <c r="A667" s="12"/>
    </row>
    <row r="668" spans="1:1" x14ac:dyDescent="0.25">
      <c r="A668" s="12"/>
    </row>
    <row r="669" spans="1:1" x14ac:dyDescent="0.25">
      <c r="A669" s="12"/>
    </row>
    <row r="670" spans="1:1" x14ac:dyDescent="0.25">
      <c r="A670" s="12"/>
    </row>
    <row r="671" spans="1:1" x14ac:dyDescent="0.25">
      <c r="A671" s="12"/>
    </row>
    <row r="672" spans="1:1" x14ac:dyDescent="0.25">
      <c r="A672" s="12"/>
    </row>
    <row r="673" spans="1:1" x14ac:dyDescent="0.25">
      <c r="A673" s="12"/>
    </row>
    <row r="674" spans="1:1" x14ac:dyDescent="0.25">
      <c r="A674" s="12"/>
    </row>
    <row r="675" spans="1:1" x14ac:dyDescent="0.25">
      <c r="A675" s="12"/>
    </row>
    <row r="676" spans="1:1" x14ac:dyDescent="0.25">
      <c r="A676" s="12"/>
    </row>
    <row r="677" spans="1:1" x14ac:dyDescent="0.25">
      <c r="A677" s="12"/>
    </row>
    <row r="678" spans="1:1" x14ac:dyDescent="0.25">
      <c r="A678" s="12"/>
    </row>
    <row r="679" spans="1:1" x14ac:dyDescent="0.25">
      <c r="A679" s="12"/>
    </row>
    <row r="680" spans="1:1" x14ac:dyDescent="0.25">
      <c r="A680" s="12"/>
    </row>
    <row r="681" spans="1:1" x14ac:dyDescent="0.25">
      <c r="A681" s="12"/>
    </row>
    <row r="682" spans="1:1" x14ac:dyDescent="0.25">
      <c r="A682" s="12"/>
    </row>
    <row r="683" spans="1:1" x14ac:dyDescent="0.25">
      <c r="A683" s="12"/>
    </row>
    <row r="684" spans="1:1" x14ac:dyDescent="0.25">
      <c r="A684" s="12"/>
    </row>
    <row r="685" spans="1:1" x14ac:dyDescent="0.25">
      <c r="A685" s="12"/>
    </row>
    <row r="686" spans="1:1" x14ac:dyDescent="0.25">
      <c r="A686" s="12"/>
    </row>
    <row r="687" spans="1:1" x14ac:dyDescent="0.25">
      <c r="A687" s="12"/>
    </row>
    <row r="688" spans="1:1" x14ac:dyDescent="0.25">
      <c r="A688" s="12"/>
    </row>
    <row r="689" spans="1:1" x14ac:dyDescent="0.25">
      <c r="A689" s="12"/>
    </row>
    <row r="690" spans="1:1" x14ac:dyDescent="0.25">
      <c r="A690" s="12"/>
    </row>
    <row r="691" spans="1:1" x14ac:dyDescent="0.25">
      <c r="A691" s="12"/>
    </row>
    <row r="692" spans="1:1" x14ac:dyDescent="0.25">
      <c r="A692" s="12"/>
    </row>
    <row r="693" spans="1:1" x14ac:dyDescent="0.25">
      <c r="A693" s="12"/>
    </row>
    <row r="694" spans="1:1" x14ac:dyDescent="0.25">
      <c r="A694" s="12"/>
    </row>
    <row r="695" spans="1:1" x14ac:dyDescent="0.25">
      <c r="A695" s="12"/>
    </row>
    <row r="696" spans="1:1" x14ac:dyDescent="0.25">
      <c r="A696" s="12"/>
    </row>
    <row r="697" spans="1:1" x14ac:dyDescent="0.25">
      <c r="A697" s="12"/>
    </row>
    <row r="698" spans="1:1" x14ac:dyDescent="0.25">
      <c r="A698" s="12"/>
    </row>
    <row r="699" spans="1:1" x14ac:dyDescent="0.25">
      <c r="A699" s="12"/>
    </row>
    <row r="700" spans="1:1" x14ac:dyDescent="0.25">
      <c r="A700" s="12"/>
    </row>
  </sheetData>
  <mergeCells count="1">
    <mergeCell ref="A2:C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fitToHeight="5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2B72F-F26E-435F-BC30-EB9E4CCFE58E}">
  <dimension ref="B2:J12"/>
  <sheetViews>
    <sheetView workbookViewId="0">
      <selection activeCell="B21" sqref="B21"/>
    </sheetView>
  </sheetViews>
  <sheetFormatPr defaultRowHeight="15" x14ac:dyDescent="0.25"/>
  <cols>
    <col min="1" max="1" width="3.5703125" customWidth="1"/>
    <col min="2" max="2" width="30.85546875" customWidth="1"/>
  </cols>
  <sheetData>
    <row r="2" spans="2:10" x14ac:dyDescent="0.25">
      <c r="B2" s="67" t="s">
        <v>16</v>
      </c>
    </row>
    <row r="3" spans="2:10" ht="15.75" thickBot="1" x14ac:dyDescent="0.3"/>
    <row r="4" spans="2:10" ht="16.5" thickBot="1" x14ac:dyDescent="0.3">
      <c r="B4" s="115" t="s">
        <v>17</v>
      </c>
      <c r="C4" s="117" t="s">
        <v>18</v>
      </c>
      <c r="D4" s="118"/>
      <c r="E4" s="118"/>
      <c r="F4" s="118"/>
      <c r="G4" s="118"/>
      <c r="H4" s="118"/>
      <c r="I4" s="68"/>
      <c r="J4" s="69"/>
    </row>
    <row r="5" spans="2:10" ht="26.25" thickBot="1" x14ac:dyDescent="0.3">
      <c r="B5" s="116"/>
      <c r="C5" s="70" t="s">
        <v>19</v>
      </c>
      <c r="D5" s="70" t="s">
        <v>20</v>
      </c>
      <c r="E5" s="71" t="s">
        <v>21</v>
      </c>
      <c r="F5" s="71" t="s">
        <v>22</v>
      </c>
      <c r="G5" s="72" t="s">
        <v>23</v>
      </c>
      <c r="H5" s="72" t="s">
        <v>24</v>
      </c>
      <c r="I5" s="72" t="s">
        <v>25</v>
      </c>
      <c r="J5" s="72" t="s">
        <v>26</v>
      </c>
    </row>
    <row r="6" spans="2:10" ht="15.75" thickBot="1" x14ac:dyDescent="0.3">
      <c r="B6" s="73" t="s">
        <v>27</v>
      </c>
      <c r="C6" s="74">
        <v>0</v>
      </c>
      <c r="D6" s="74">
        <v>0</v>
      </c>
      <c r="E6" s="74">
        <v>0</v>
      </c>
      <c r="F6" s="74">
        <v>0</v>
      </c>
      <c r="G6" s="74">
        <v>1</v>
      </c>
      <c r="H6" s="74">
        <v>0</v>
      </c>
      <c r="I6" s="74">
        <v>0</v>
      </c>
      <c r="J6" s="74">
        <v>0</v>
      </c>
    </row>
    <row r="7" spans="2:10" x14ac:dyDescent="0.25">
      <c r="B7" s="75" t="s">
        <v>28</v>
      </c>
      <c r="C7" s="113" t="s">
        <v>27</v>
      </c>
      <c r="D7" s="113" t="s">
        <v>27</v>
      </c>
      <c r="E7" s="113">
        <v>1</v>
      </c>
      <c r="F7" s="113">
        <v>2</v>
      </c>
      <c r="G7" s="113">
        <v>3</v>
      </c>
      <c r="H7" s="113">
        <v>4</v>
      </c>
      <c r="I7" s="113">
        <v>6</v>
      </c>
      <c r="J7" s="113">
        <v>8</v>
      </c>
    </row>
    <row r="8" spans="2:10" ht="15.75" thickBot="1" x14ac:dyDescent="0.3">
      <c r="B8" s="76" t="s">
        <v>29</v>
      </c>
      <c r="C8" s="114"/>
      <c r="D8" s="114"/>
      <c r="E8" s="114"/>
      <c r="F8" s="114"/>
      <c r="G8" s="114"/>
      <c r="H8" s="114"/>
      <c r="I8" s="114"/>
      <c r="J8" s="114"/>
    </row>
    <row r="9" spans="2:10" ht="15.75" thickBot="1" x14ac:dyDescent="0.3">
      <c r="B9" s="76" t="s">
        <v>30</v>
      </c>
      <c r="C9" s="77" t="s">
        <v>27</v>
      </c>
      <c r="D9" s="77" t="s">
        <v>27</v>
      </c>
      <c r="E9" s="77" t="s">
        <v>27</v>
      </c>
      <c r="F9" s="77" t="s">
        <v>27</v>
      </c>
      <c r="G9" s="77">
        <v>0.33</v>
      </c>
      <c r="H9" s="77">
        <v>1</v>
      </c>
      <c r="I9" s="77">
        <v>1</v>
      </c>
      <c r="J9" s="77">
        <v>2</v>
      </c>
    </row>
    <row r="10" spans="2:10" ht="15.75" thickBot="1" x14ac:dyDescent="0.3">
      <c r="B10" s="78" t="s">
        <v>31</v>
      </c>
      <c r="C10" s="77" t="s">
        <v>27</v>
      </c>
      <c r="D10" s="77" t="s">
        <v>27</v>
      </c>
      <c r="E10" s="77" t="s">
        <v>27</v>
      </c>
      <c r="F10" s="77" t="s">
        <v>27</v>
      </c>
      <c r="G10" s="77" t="s">
        <v>27</v>
      </c>
      <c r="H10" s="77">
        <v>1</v>
      </c>
      <c r="I10" s="77">
        <v>2</v>
      </c>
      <c r="J10" s="77">
        <v>1</v>
      </c>
    </row>
    <row r="11" spans="2:10" ht="15.75" thickBot="1" x14ac:dyDescent="0.3">
      <c r="B11" s="76" t="s">
        <v>32</v>
      </c>
      <c r="C11" s="77" t="s">
        <v>27</v>
      </c>
      <c r="D11" s="77" t="s">
        <v>27</v>
      </c>
      <c r="E11" s="77" t="s">
        <v>27</v>
      </c>
      <c r="F11" s="77" t="s">
        <v>27</v>
      </c>
      <c r="G11" s="77" t="s">
        <v>27</v>
      </c>
      <c r="H11" s="77" t="s">
        <v>27</v>
      </c>
      <c r="I11" s="77" t="s">
        <v>27</v>
      </c>
      <c r="J11" s="77">
        <v>1</v>
      </c>
    </row>
    <row r="12" spans="2:10" ht="15.75" thickBot="1" x14ac:dyDescent="0.3">
      <c r="B12" s="76" t="s">
        <v>33</v>
      </c>
      <c r="C12" s="77" t="s">
        <v>27</v>
      </c>
      <c r="D12" s="77" t="s">
        <v>27</v>
      </c>
      <c r="E12" s="77" t="s">
        <v>27</v>
      </c>
      <c r="F12" s="77" t="s">
        <v>27</v>
      </c>
      <c r="G12" s="77">
        <v>0.33</v>
      </c>
      <c r="H12" s="77">
        <v>1</v>
      </c>
      <c r="I12" s="77">
        <v>1</v>
      </c>
      <c r="J12" s="77">
        <v>2</v>
      </c>
    </row>
  </sheetData>
  <mergeCells count="10">
    <mergeCell ref="I7:I8"/>
    <mergeCell ref="J7:J8"/>
    <mergeCell ref="B4:B5"/>
    <mergeCell ref="C4:H4"/>
    <mergeCell ref="C7:C8"/>
    <mergeCell ref="D7:D8"/>
    <mergeCell ref="E7:E8"/>
    <mergeCell ref="F7:F8"/>
    <mergeCell ref="G7:G8"/>
    <mergeCell ref="H7:H8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86F99-3F86-44F1-AD69-2A84D139EAA9}">
  <dimension ref="A1:D18"/>
  <sheetViews>
    <sheetView topLeftCell="A4" workbookViewId="0">
      <selection activeCell="B21" sqref="B21"/>
    </sheetView>
  </sheetViews>
  <sheetFormatPr defaultRowHeight="15" x14ac:dyDescent="0.25"/>
  <cols>
    <col min="2" max="2" width="47.85546875" customWidth="1"/>
    <col min="3" max="3" width="14.7109375" customWidth="1"/>
    <col min="4" max="4" width="17.5703125" customWidth="1"/>
  </cols>
  <sheetData>
    <row r="1" spans="1:4" x14ac:dyDescent="0.25">
      <c r="B1" t="s">
        <v>34</v>
      </c>
    </row>
    <row r="2" spans="1:4" ht="15.75" thickBot="1" x14ac:dyDescent="0.3">
      <c r="B2" s="67" t="s">
        <v>35</v>
      </c>
    </row>
    <row r="3" spans="1:4" ht="45.75" thickBot="1" x14ac:dyDescent="0.3">
      <c r="A3" s="79" t="s">
        <v>36</v>
      </c>
      <c r="B3" s="80" t="s">
        <v>37</v>
      </c>
      <c r="C3" s="80" t="s">
        <v>38</v>
      </c>
      <c r="D3" s="81" t="s">
        <v>39</v>
      </c>
    </row>
    <row r="4" spans="1:4" ht="51.75" customHeight="1" thickBot="1" x14ac:dyDescent="0.3">
      <c r="A4" s="82">
        <v>1001</v>
      </c>
      <c r="B4" s="83" t="s">
        <v>40</v>
      </c>
      <c r="C4" s="84" t="s">
        <v>41</v>
      </c>
      <c r="D4" s="84" t="s">
        <v>42</v>
      </c>
    </row>
    <row r="5" spans="1:4" ht="15.75" thickBot="1" x14ac:dyDescent="0.3">
      <c r="A5" s="82">
        <v>1002</v>
      </c>
      <c r="B5" s="83" t="s">
        <v>43</v>
      </c>
      <c r="C5" s="84" t="s">
        <v>44</v>
      </c>
      <c r="D5" s="84" t="s">
        <v>45</v>
      </c>
    </row>
    <row r="6" spans="1:4" ht="15.75" thickBot="1" x14ac:dyDescent="0.3">
      <c r="A6" s="82">
        <v>1003</v>
      </c>
      <c r="B6" s="83" t="s">
        <v>46</v>
      </c>
      <c r="C6" s="84" t="s">
        <v>44</v>
      </c>
      <c r="D6" s="84" t="s">
        <v>45</v>
      </c>
    </row>
    <row r="7" spans="1:4" ht="15.75" thickBot="1" x14ac:dyDescent="0.3">
      <c r="A7" s="82">
        <v>1004</v>
      </c>
      <c r="B7" s="83" t="s">
        <v>47</v>
      </c>
      <c r="C7" s="84" t="s">
        <v>41</v>
      </c>
      <c r="D7" s="84" t="s">
        <v>42</v>
      </c>
    </row>
    <row r="8" spans="1:4" ht="15.75" thickBot="1" x14ac:dyDescent="0.3">
      <c r="A8" s="82">
        <v>1005</v>
      </c>
      <c r="B8" s="83" t="s">
        <v>48</v>
      </c>
      <c r="C8" s="84" t="s">
        <v>41</v>
      </c>
      <c r="D8" s="84" t="s">
        <v>42</v>
      </c>
    </row>
    <row r="9" spans="1:4" ht="15.75" thickBot="1" x14ac:dyDescent="0.3">
      <c r="A9" s="82">
        <v>1006</v>
      </c>
      <c r="B9" s="83" t="s">
        <v>49</v>
      </c>
      <c r="C9" s="84" t="s">
        <v>44</v>
      </c>
      <c r="D9" s="84" t="s">
        <v>45</v>
      </c>
    </row>
    <row r="10" spans="1:4" ht="15.75" thickBot="1" x14ac:dyDescent="0.3">
      <c r="A10" s="82">
        <v>1007</v>
      </c>
      <c r="B10" s="83" t="s">
        <v>50</v>
      </c>
      <c r="C10" s="84" t="s">
        <v>44</v>
      </c>
      <c r="D10" s="84" t="s">
        <v>45</v>
      </c>
    </row>
    <row r="11" spans="1:4" ht="15.75" thickBot="1" x14ac:dyDescent="0.3">
      <c r="A11" s="82">
        <v>1008</v>
      </c>
      <c r="B11" s="83" t="s">
        <v>51</v>
      </c>
      <c r="C11" s="84" t="s">
        <v>41</v>
      </c>
      <c r="D11" s="84" t="s">
        <v>42</v>
      </c>
    </row>
    <row r="12" spans="1:4" ht="15.75" thickBot="1" x14ac:dyDescent="0.3">
      <c r="A12" s="82">
        <v>1009</v>
      </c>
      <c r="B12" s="83" t="s">
        <v>52</v>
      </c>
      <c r="C12" s="84" t="s">
        <v>44</v>
      </c>
      <c r="D12" s="84" t="s">
        <v>45</v>
      </c>
    </row>
    <row r="13" spans="1:4" ht="15.75" thickBot="1" x14ac:dyDescent="0.3">
      <c r="A13" s="82">
        <v>1010</v>
      </c>
      <c r="B13" s="83" t="s">
        <v>53</v>
      </c>
      <c r="C13" s="84" t="s">
        <v>44</v>
      </c>
      <c r="D13" s="84" t="s">
        <v>45</v>
      </c>
    </row>
    <row r="14" spans="1:4" ht="126.75" customHeight="1" thickBot="1" x14ac:dyDescent="0.3">
      <c r="A14" s="82">
        <v>1011</v>
      </c>
      <c r="B14" s="83" t="s">
        <v>54</v>
      </c>
      <c r="C14" s="84" t="s">
        <v>41</v>
      </c>
      <c r="D14" s="84" t="s">
        <v>42</v>
      </c>
    </row>
    <row r="15" spans="1:4" ht="45.75" thickBot="1" x14ac:dyDescent="0.3">
      <c r="A15" s="79" t="s">
        <v>36</v>
      </c>
      <c r="B15" s="80" t="s">
        <v>55</v>
      </c>
      <c r="C15" s="80" t="s">
        <v>56</v>
      </c>
      <c r="D15" s="81" t="s">
        <v>39</v>
      </c>
    </row>
    <row r="16" spans="1:4" ht="15.75" thickBot="1" x14ac:dyDescent="0.3">
      <c r="A16" s="82">
        <v>2001</v>
      </c>
      <c r="B16" s="83" t="s">
        <v>57</v>
      </c>
      <c r="C16" s="84" t="s">
        <v>58</v>
      </c>
      <c r="D16" s="84" t="s">
        <v>59</v>
      </c>
    </row>
    <row r="17" spans="1:4" ht="15.75" thickBot="1" x14ac:dyDescent="0.3">
      <c r="A17" s="82">
        <v>2002</v>
      </c>
      <c r="B17" s="83" t="s">
        <v>60</v>
      </c>
      <c r="C17" s="84" t="s">
        <v>44</v>
      </c>
      <c r="D17" s="84" t="s">
        <v>45</v>
      </c>
    </row>
    <row r="18" spans="1:4" x14ac:dyDescent="0.25">
      <c r="A18" s="85" t="s">
        <v>61</v>
      </c>
      <c r="B18" s="85" t="s">
        <v>61</v>
      </c>
      <c r="C18" s="85" t="s">
        <v>61</v>
      </c>
      <c r="D18" s="85" t="s">
        <v>61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CAA1E-C5C5-47F5-900C-0CC78EEA412D}">
  <sheetPr>
    <pageSetUpPr fitToPage="1"/>
  </sheetPr>
  <dimension ref="B1:N50"/>
  <sheetViews>
    <sheetView showGridLines="0" tabSelected="1" view="pageBreakPreview" topLeftCell="A4" zoomScaleNormal="100" zoomScaleSheetLayoutView="100" workbookViewId="0">
      <selection activeCell="C13" sqref="C13:F13"/>
    </sheetView>
  </sheetViews>
  <sheetFormatPr defaultRowHeight="15" x14ac:dyDescent="0.25"/>
  <cols>
    <col min="1" max="1" width="2.5703125" customWidth="1"/>
    <col min="2" max="2" width="23.7109375" customWidth="1"/>
    <col min="3" max="3" width="11.140625" customWidth="1"/>
    <col min="4" max="4" width="37.28515625" customWidth="1"/>
    <col min="5" max="5" width="15.85546875" bestFit="1" customWidth="1"/>
    <col min="6" max="6" width="17.7109375" customWidth="1"/>
    <col min="7" max="7" width="10.5703125" customWidth="1"/>
    <col min="8" max="8" width="10.7109375" bestFit="1" customWidth="1"/>
    <col min="11" max="11" width="14.28515625" bestFit="1" customWidth="1"/>
  </cols>
  <sheetData>
    <row r="1" spans="2:14" x14ac:dyDescent="0.25">
      <c r="B1" s="86"/>
      <c r="C1" s="87"/>
      <c r="D1" s="87"/>
      <c r="E1" s="87"/>
      <c r="F1" s="88"/>
    </row>
    <row r="2" spans="2:14" ht="15" customHeight="1" x14ac:dyDescent="0.25">
      <c r="B2" s="123" t="s">
        <v>62</v>
      </c>
      <c r="C2" s="124"/>
      <c r="D2" s="124"/>
      <c r="E2" s="124"/>
      <c r="F2" s="125"/>
      <c r="N2" s="17"/>
    </row>
    <row r="3" spans="2:14" ht="8.25" customHeight="1" x14ac:dyDescent="0.25">
      <c r="B3" s="89"/>
      <c r="F3" s="90"/>
      <c r="N3" s="17"/>
    </row>
    <row r="4" spans="2:14" ht="33.75" customHeight="1" x14ac:dyDescent="0.25">
      <c r="B4" s="109" t="s">
        <v>63</v>
      </c>
      <c r="C4" s="126" t="s">
        <v>64</v>
      </c>
      <c r="D4" s="126"/>
      <c r="E4" s="126"/>
      <c r="F4" s="127"/>
      <c r="N4" s="17"/>
    </row>
    <row r="5" spans="2:14" x14ac:dyDescent="0.25">
      <c r="B5" s="103" t="s">
        <v>65</v>
      </c>
      <c r="C5" s="128" t="s">
        <v>66</v>
      </c>
      <c r="D5" s="128"/>
      <c r="E5" s="128"/>
      <c r="F5" s="129"/>
    </row>
    <row r="6" spans="2:14" x14ac:dyDescent="0.25">
      <c r="B6" s="104" t="s">
        <v>67</v>
      </c>
      <c r="C6" s="130" t="s">
        <v>68</v>
      </c>
      <c r="D6" s="130"/>
      <c r="E6" s="130"/>
      <c r="F6" s="131"/>
      <c r="N6" s="17"/>
    </row>
    <row r="7" spans="2:14" x14ac:dyDescent="0.25">
      <c r="B7" s="102"/>
      <c r="C7" s="100"/>
      <c r="D7" s="100"/>
      <c r="E7" s="100"/>
      <c r="F7" s="101"/>
      <c r="N7" s="17"/>
    </row>
    <row r="8" spans="2:14" x14ac:dyDescent="0.25">
      <c r="B8" s="91"/>
      <c r="F8" s="90"/>
      <c r="H8" s="52"/>
      <c r="K8" s="53"/>
      <c r="N8" s="17"/>
    </row>
    <row r="9" spans="2:14" x14ac:dyDescent="0.25">
      <c r="B9" s="92" t="s">
        <v>69</v>
      </c>
      <c r="C9" s="111"/>
      <c r="F9" s="90"/>
      <c r="H9" s="52"/>
      <c r="N9" s="17"/>
    </row>
    <row r="10" spans="2:14" x14ac:dyDescent="0.25">
      <c r="B10" s="92" t="s">
        <v>70</v>
      </c>
      <c r="C10" s="54">
        <f>1-C9</f>
        <v>1</v>
      </c>
      <c r="F10" s="90"/>
      <c r="N10" s="17"/>
    </row>
    <row r="11" spans="2:14" x14ac:dyDescent="0.25">
      <c r="B11" s="92" t="s">
        <v>71</v>
      </c>
      <c r="C11" s="110">
        <v>0.05</v>
      </c>
      <c r="F11" s="90"/>
      <c r="N11" s="17"/>
    </row>
    <row r="12" spans="2:14" x14ac:dyDescent="0.25">
      <c r="B12" s="92" t="s">
        <v>72</v>
      </c>
      <c r="C12" s="93" t="str">
        <f>IF(C9&gt;=22.5%,"TABELA DESONERADA","TABELA NÃO DESONERADA")</f>
        <v>TABELA NÃO DESONERADA</v>
      </c>
      <c r="F12" s="90"/>
    </row>
    <row r="13" spans="2:14" ht="30.75" customHeight="1" x14ac:dyDescent="0.25">
      <c r="B13" s="94" t="s">
        <v>73</v>
      </c>
      <c r="C13" s="132" t="s">
        <v>74</v>
      </c>
      <c r="D13" s="132"/>
      <c r="E13" s="132"/>
      <c r="F13" s="133"/>
    </row>
    <row r="14" spans="2:14" x14ac:dyDescent="0.25">
      <c r="B14" s="92" t="s">
        <v>75</v>
      </c>
      <c r="C14" s="95" t="s">
        <v>76</v>
      </c>
      <c r="F14" s="90"/>
    </row>
    <row r="15" spans="2:14" x14ac:dyDescent="0.25">
      <c r="B15" s="96"/>
      <c r="F15" s="90"/>
    </row>
    <row r="16" spans="2:14" x14ac:dyDescent="0.25">
      <c r="B16" s="96"/>
      <c r="C16" s="55" t="s">
        <v>77</v>
      </c>
      <c r="D16" s="56" t="s">
        <v>78</v>
      </c>
      <c r="E16" s="57">
        <f>VLOOKUP(C13,'[2]Parâmetro BDI'!$A$7:$D$11,(IF('BDI '!C14="1º Quartil",2,IF('BDI '!C14="Médio",3,IF('BDI '!C14="3º Quartil",4)))),FALSE)</f>
        <v>0.03</v>
      </c>
      <c r="F16" s="90"/>
    </row>
    <row r="17" spans="2:13" x14ac:dyDescent="0.25">
      <c r="B17" s="96"/>
      <c r="C17" s="55" t="s">
        <v>79</v>
      </c>
      <c r="D17" s="56" t="s">
        <v>80</v>
      </c>
      <c r="E17" s="57">
        <v>0</v>
      </c>
      <c r="F17" s="90"/>
    </row>
    <row r="18" spans="2:13" x14ac:dyDescent="0.25">
      <c r="B18" s="96"/>
      <c r="C18" s="55" t="s">
        <v>81</v>
      </c>
      <c r="D18" s="56" t="s">
        <v>82</v>
      </c>
      <c r="E18" s="57">
        <f>VLOOKUP(C13,'[2]Parâmetro BDI'!$A$7:$P$11,(IF('BDI '!C14="1º Quartil",8,IF('BDI '!C14="Médio",9,IF('BDI '!C14="3º Quartil",10)))),FALSE)</f>
        <v>9.7000000000000003E-3</v>
      </c>
      <c r="F18" s="90"/>
    </row>
    <row r="19" spans="2:13" x14ac:dyDescent="0.25">
      <c r="B19" s="96"/>
      <c r="C19" s="55" t="s">
        <v>83</v>
      </c>
      <c r="D19" s="56" t="s">
        <v>84</v>
      </c>
      <c r="E19" s="57">
        <f>VLOOKUP(C13,'[2]Parâmetro BDI'!$A$7:$P$11,(IF('BDI '!C14="1º Quartil",11,IF('BDI '!C14="Médio",12,IF('BDI '!C14="3º Quartil",13)))),FALSE)</f>
        <v>5.8999999999999999E-3</v>
      </c>
      <c r="F19" s="90"/>
    </row>
    <row r="20" spans="2:13" x14ac:dyDescent="0.25">
      <c r="B20" s="96"/>
      <c r="C20" s="55" t="s">
        <v>85</v>
      </c>
      <c r="D20" s="56" t="s">
        <v>86</v>
      </c>
      <c r="E20" s="57">
        <f>VLOOKUP(C13,'[2]Parâmetro BDI'!$A$7:$P$11,(IF('BDI '!C14="1º Quartil",14,IF('BDI '!C14="Médio",15,IF('BDI '!C14="3º Quartil",16)))),FALSE)</f>
        <v>6.1600000000000002E-2</v>
      </c>
      <c r="F20" s="90"/>
    </row>
    <row r="21" spans="2:13" x14ac:dyDescent="0.25">
      <c r="B21" s="96"/>
      <c r="C21" s="55" t="s">
        <v>87</v>
      </c>
      <c r="D21" s="56" t="s">
        <v>88</v>
      </c>
      <c r="E21" s="57">
        <f>SUM(E22:E25)</f>
        <v>3.6499999999999998E-2</v>
      </c>
      <c r="F21" s="90"/>
    </row>
    <row r="22" spans="2:13" x14ac:dyDescent="0.25">
      <c r="B22" s="96"/>
      <c r="C22" s="58" t="s">
        <v>89</v>
      </c>
      <c r="D22" s="59" t="s">
        <v>90</v>
      </c>
      <c r="E22" s="60">
        <v>6.4999999999999997E-3</v>
      </c>
      <c r="F22" s="90"/>
      <c r="K22" s="61"/>
    </row>
    <row r="23" spans="2:13" x14ac:dyDescent="0.25">
      <c r="B23" s="96"/>
      <c r="C23" s="58" t="s">
        <v>91</v>
      </c>
      <c r="D23" s="59" t="s">
        <v>92</v>
      </c>
      <c r="E23" s="60">
        <v>0.03</v>
      </c>
      <c r="F23" s="90"/>
      <c r="K23" s="53"/>
      <c r="M23" s="62"/>
    </row>
    <row r="24" spans="2:13" ht="39" x14ac:dyDescent="0.25">
      <c r="B24" s="96"/>
      <c r="C24" s="58" t="s">
        <v>93</v>
      </c>
      <c r="D24" s="63" t="s">
        <v>94</v>
      </c>
      <c r="E24" s="60">
        <f>+C11*C9</f>
        <v>0</v>
      </c>
      <c r="F24" s="90"/>
      <c r="M24" s="64"/>
    </row>
    <row r="25" spans="2:13" x14ac:dyDescent="0.25">
      <c r="B25" s="96"/>
      <c r="C25" s="58" t="s">
        <v>95</v>
      </c>
      <c r="D25" s="59" t="s">
        <v>96</v>
      </c>
      <c r="E25" s="60">
        <f>+IF(C12="TABELA DESONERADA",4.5%,0)</f>
        <v>0</v>
      </c>
      <c r="F25" s="90"/>
      <c r="K25" s="62"/>
    </row>
    <row r="26" spans="2:13" ht="5.25" customHeight="1" x14ac:dyDescent="0.25">
      <c r="B26" s="96"/>
      <c r="F26" s="90"/>
    </row>
    <row r="27" spans="2:13" ht="15.75" x14ac:dyDescent="0.25">
      <c r="B27" s="96"/>
      <c r="C27" s="97" t="s">
        <v>97</v>
      </c>
      <c r="D27" s="98"/>
      <c r="E27" s="65">
        <f>ROUND(((1+E16+E17+E18)*(1+E19)*(1+E20)/(1-E21))-1,4)</f>
        <v>0.15229999999999999</v>
      </c>
      <c r="F27" s="90"/>
      <c r="K27" s="66"/>
    </row>
    <row r="28" spans="2:13" x14ac:dyDescent="0.25">
      <c r="B28" s="96"/>
      <c r="F28" s="90"/>
    </row>
    <row r="29" spans="2:13" x14ac:dyDescent="0.25">
      <c r="B29" s="96"/>
      <c r="F29" s="90"/>
    </row>
    <row r="30" spans="2:13" hidden="1" x14ac:dyDescent="0.25">
      <c r="B30" s="99" t="s">
        <v>98</v>
      </c>
      <c r="F30" s="90"/>
    </row>
    <row r="31" spans="2:13" hidden="1" x14ac:dyDescent="0.25">
      <c r="B31" s="96"/>
      <c r="F31" s="90"/>
    </row>
    <row r="32" spans="2:13" hidden="1" x14ac:dyDescent="0.25">
      <c r="B32" s="96"/>
      <c r="C32" s="55" t="s">
        <v>77</v>
      </c>
      <c r="D32" s="56" t="s">
        <v>78</v>
      </c>
      <c r="E32" s="57">
        <f>HLOOKUP('BDI '!$C$14,'[2]Parâmetro BDI'!$B$15:$D$20,2,FALSE)</f>
        <v>1.4999999999999999E-2</v>
      </c>
      <c r="F32" s="90"/>
    </row>
    <row r="33" spans="2:6" hidden="1" x14ac:dyDescent="0.25">
      <c r="B33" s="96"/>
      <c r="C33" s="55" t="s">
        <v>79</v>
      </c>
      <c r="D33" s="56" t="s">
        <v>80</v>
      </c>
      <c r="E33" s="57">
        <f>HLOOKUP('BDI '!$C$14,'[2]Parâmetro BDI'!$B$15:$D$20,3,FALSE)</f>
        <v>3.0000000000000001E-3</v>
      </c>
      <c r="F33" s="90"/>
    </row>
    <row r="34" spans="2:6" hidden="1" x14ac:dyDescent="0.25">
      <c r="B34" s="96"/>
      <c r="C34" s="55" t="s">
        <v>81</v>
      </c>
      <c r="D34" s="56" t="s">
        <v>82</v>
      </c>
      <c r="E34" s="57">
        <f>HLOOKUP('BDI '!$C$14,'[2]Parâmetro BDI'!$B$15:$D$20,4,FALSE)</f>
        <v>5.5999999999999999E-3</v>
      </c>
      <c r="F34" s="90"/>
    </row>
    <row r="35" spans="2:6" hidden="1" x14ac:dyDescent="0.25">
      <c r="B35" s="96"/>
      <c r="C35" s="55" t="s">
        <v>83</v>
      </c>
      <c r="D35" s="56" t="s">
        <v>84</v>
      </c>
      <c r="E35" s="57">
        <f>HLOOKUP('BDI '!$C$14,'[2]Parâmetro BDI'!$B$15:$D$20,5,FALSE)</f>
        <v>8.5000000000000006E-3</v>
      </c>
      <c r="F35" s="90"/>
    </row>
    <row r="36" spans="2:6" hidden="1" x14ac:dyDescent="0.25">
      <c r="B36" s="96"/>
      <c r="C36" s="55" t="s">
        <v>85</v>
      </c>
      <c r="D36" s="56" t="s">
        <v>86</v>
      </c>
      <c r="E36" s="57">
        <f>HLOOKUP('BDI '!$C$14,'[2]Parâmetro BDI'!$B$15:$D$20,6,FALSE)</f>
        <v>3.5000000000000003E-2</v>
      </c>
      <c r="F36" s="90"/>
    </row>
    <row r="37" spans="2:6" hidden="1" x14ac:dyDescent="0.25">
      <c r="B37" s="96"/>
      <c r="C37" s="55" t="s">
        <v>87</v>
      </c>
      <c r="D37" s="56" t="s">
        <v>99</v>
      </c>
      <c r="E37" s="57">
        <f>SUM(E38:E40)</f>
        <v>3.6499999999999998E-2</v>
      </c>
      <c r="F37" s="90"/>
    </row>
    <row r="38" spans="2:6" hidden="1" x14ac:dyDescent="0.25">
      <c r="B38" s="96"/>
      <c r="C38" s="58" t="s">
        <v>89</v>
      </c>
      <c r="D38" s="59" t="s">
        <v>90</v>
      </c>
      <c r="E38" s="60">
        <v>6.4999999999999997E-3</v>
      </c>
      <c r="F38" s="90"/>
    </row>
    <row r="39" spans="2:6" hidden="1" x14ac:dyDescent="0.25">
      <c r="B39" s="96"/>
      <c r="C39" s="58" t="s">
        <v>91</v>
      </c>
      <c r="D39" s="59" t="s">
        <v>92</v>
      </c>
      <c r="E39" s="60">
        <v>0.03</v>
      </c>
      <c r="F39" s="90"/>
    </row>
    <row r="40" spans="2:6" hidden="1" x14ac:dyDescent="0.25">
      <c r="B40" s="96"/>
      <c r="C40" s="58" t="s">
        <v>93</v>
      </c>
      <c r="D40" s="59" t="s">
        <v>96</v>
      </c>
      <c r="E40" s="60">
        <f>+IF(C12="TABELA DESONERADA",4.5%,0)</f>
        <v>0</v>
      </c>
      <c r="F40" s="90"/>
    </row>
    <row r="41" spans="2:6" hidden="1" x14ac:dyDescent="0.25">
      <c r="B41" s="96"/>
      <c r="F41" s="90"/>
    </row>
    <row r="42" spans="2:6" ht="15.75" hidden="1" x14ac:dyDescent="0.25">
      <c r="B42" s="96"/>
      <c r="C42" s="97" t="s">
        <v>100</v>
      </c>
      <c r="D42" s="98"/>
      <c r="E42" s="65">
        <f>ROUND(((1+E32+E33+E34)*(1+E35)*(1+E36)/(1-E37))-1,4)</f>
        <v>0.1089</v>
      </c>
      <c r="F42" s="90"/>
    </row>
    <row r="43" spans="2:6" ht="24" customHeight="1" x14ac:dyDescent="0.25">
      <c r="B43" s="105"/>
      <c r="C43" s="106"/>
      <c r="D43" s="106"/>
      <c r="E43" s="106"/>
      <c r="F43" s="107"/>
    </row>
    <row r="44" spans="2:6" ht="12" customHeight="1" x14ac:dyDescent="0.25">
      <c r="B44" s="108"/>
      <c r="C44" s="108"/>
      <c r="D44" s="108"/>
      <c r="E44" s="108"/>
      <c r="F44" s="108"/>
    </row>
    <row r="45" spans="2:6" ht="13.5" customHeight="1" x14ac:dyDescent="0.25">
      <c r="B45" s="119" t="s">
        <v>101</v>
      </c>
      <c r="C45" s="120"/>
      <c r="D45" s="120"/>
      <c r="E45" s="120"/>
      <c r="F45" s="120"/>
    </row>
    <row r="46" spans="2:6" ht="13.5" customHeight="1" x14ac:dyDescent="0.25">
      <c r="B46" s="121"/>
      <c r="C46" s="121"/>
      <c r="D46" s="121"/>
      <c r="E46" s="121"/>
      <c r="F46" s="121"/>
    </row>
    <row r="47" spans="2:6" ht="13.5" customHeight="1" x14ac:dyDescent="0.25">
      <c r="B47" s="121"/>
      <c r="C47" s="121"/>
      <c r="D47" s="121"/>
      <c r="E47" s="121"/>
      <c r="F47" s="121"/>
    </row>
    <row r="48" spans="2:6" ht="21.75" customHeight="1" x14ac:dyDescent="0.25">
      <c r="B48" s="121"/>
      <c r="C48" s="121"/>
      <c r="D48" s="121"/>
      <c r="E48" s="121"/>
      <c r="F48" s="121"/>
    </row>
    <row r="49" spans="2:6" ht="46.5" customHeight="1" x14ac:dyDescent="0.25">
      <c r="B49" s="121"/>
      <c r="C49" s="121"/>
      <c r="D49" s="121"/>
      <c r="E49" s="121"/>
      <c r="F49" s="121"/>
    </row>
    <row r="50" spans="2:6" ht="166.5" customHeight="1" x14ac:dyDescent="0.25">
      <c r="B50" s="122"/>
      <c r="C50" s="122"/>
      <c r="D50" s="122"/>
      <c r="E50" s="122"/>
      <c r="F50" s="122"/>
    </row>
  </sheetData>
  <mergeCells count="6">
    <mergeCell ref="B45:F50"/>
    <mergeCell ref="B2:F2"/>
    <mergeCell ref="C4:F4"/>
    <mergeCell ref="C5:F5"/>
    <mergeCell ref="C6:F6"/>
    <mergeCell ref="C13:F13"/>
  </mergeCells>
  <printOptions horizontalCentered="1"/>
  <pageMargins left="1.1811023622047245" right="0.59055118110236227" top="0.59055118110236227" bottom="0.59055118110236227" header="0" footer="0"/>
  <pageSetup paperSize="9" scale="78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443EA2B3-13A2-4B7C-BB7B-6C65E9C236AB}">
          <x14:formula1>
            <xm:f>'Parâmetro BDI'!$B$6:$D$6</xm:f>
          </x14:formula1>
          <xm:sqref>C14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2:P22"/>
  <sheetViews>
    <sheetView showGridLines="0" workbookViewId="0">
      <selection activeCell="J15" sqref="J15"/>
    </sheetView>
  </sheetViews>
  <sheetFormatPr defaultColWidth="9.140625" defaultRowHeight="12.75" x14ac:dyDescent="0.2"/>
  <cols>
    <col min="1" max="1" width="40.7109375" style="19" bestFit="1" customWidth="1"/>
    <col min="2" max="16384" width="9.140625" style="17"/>
  </cols>
  <sheetData>
    <row r="2" spans="1:16" ht="15.75" x14ac:dyDescent="0.25">
      <c r="A2" s="39" t="s">
        <v>102</v>
      </c>
    </row>
    <row r="3" spans="1:16" x14ac:dyDescent="0.2">
      <c r="A3" s="19" t="s">
        <v>103</v>
      </c>
    </row>
    <row r="4" spans="1:16" ht="13.5" thickBot="1" x14ac:dyDescent="0.25"/>
    <row r="5" spans="1:16" ht="13.5" thickBot="1" x14ac:dyDescent="0.25">
      <c r="A5" s="142" t="s">
        <v>104</v>
      </c>
      <c r="B5" s="136" t="s">
        <v>78</v>
      </c>
      <c r="C5" s="134"/>
      <c r="D5" s="135"/>
      <c r="E5" s="136" t="s">
        <v>105</v>
      </c>
      <c r="F5" s="134"/>
      <c r="G5" s="135"/>
      <c r="H5" s="134" t="s">
        <v>106</v>
      </c>
      <c r="I5" s="134"/>
      <c r="J5" s="135"/>
      <c r="K5" s="136" t="s">
        <v>107</v>
      </c>
      <c r="L5" s="134"/>
      <c r="M5" s="134"/>
      <c r="N5" s="136" t="s">
        <v>86</v>
      </c>
      <c r="O5" s="134"/>
      <c r="P5" s="135"/>
    </row>
    <row r="6" spans="1:16" ht="13.5" thickBot="1" x14ac:dyDescent="0.25">
      <c r="A6" s="143"/>
      <c r="B6" s="20" t="s">
        <v>76</v>
      </c>
      <c r="C6" s="21" t="s">
        <v>108</v>
      </c>
      <c r="D6" s="22" t="s">
        <v>109</v>
      </c>
      <c r="E6" s="20" t="s">
        <v>76</v>
      </c>
      <c r="F6" s="21" t="s">
        <v>108</v>
      </c>
      <c r="G6" s="22" t="s">
        <v>109</v>
      </c>
      <c r="H6" s="20" t="s">
        <v>76</v>
      </c>
      <c r="I6" s="21" t="s">
        <v>108</v>
      </c>
      <c r="J6" s="22" t="s">
        <v>109</v>
      </c>
      <c r="K6" s="23" t="s">
        <v>76</v>
      </c>
      <c r="L6" s="24" t="s">
        <v>108</v>
      </c>
      <c r="M6" s="25" t="s">
        <v>109</v>
      </c>
      <c r="N6" s="23" t="s">
        <v>76</v>
      </c>
      <c r="O6" s="24" t="s">
        <v>108</v>
      </c>
      <c r="P6" s="26" t="s">
        <v>109</v>
      </c>
    </row>
    <row r="7" spans="1:16" ht="13.5" thickBot="1" x14ac:dyDescent="0.25">
      <c r="A7" s="51" t="s">
        <v>74</v>
      </c>
      <c r="B7" s="29">
        <v>0.03</v>
      </c>
      <c r="C7" s="30">
        <v>0.04</v>
      </c>
      <c r="D7" s="35">
        <v>5.5E-2</v>
      </c>
      <c r="E7" s="29">
        <v>8.0000000000000002E-3</v>
      </c>
      <c r="F7" s="30">
        <v>8.0000000000000002E-3</v>
      </c>
      <c r="G7" s="35">
        <v>0.01</v>
      </c>
      <c r="H7" s="29">
        <v>9.7000000000000003E-3</v>
      </c>
      <c r="I7" s="30">
        <v>1.2699999999999999E-2</v>
      </c>
      <c r="J7" s="35">
        <v>1.2699999999999999E-2</v>
      </c>
      <c r="K7" s="29">
        <v>5.8999999999999999E-3</v>
      </c>
      <c r="L7" s="30">
        <v>1.23E-2</v>
      </c>
      <c r="M7" s="36">
        <v>1.3899999999999999E-2</v>
      </c>
      <c r="N7" s="29">
        <v>6.1600000000000002E-2</v>
      </c>
      <c r="O7" s="30">
        <v>7.3999999999999996E-2</v>
      </c>
      <c r="P7" s="35">
        <v>8.9599999999999999E-2</v>
      </c>
    </row>
    <row r="8" spans="1:16" ht="22.5" customHeight="1" thickBot="1" x14ac:dyDescent="0.25">
      <c r="A8" s="51" t="s">
        <v>110</v>
      </c>
      <c r="B8" s="29">
        <v>3.7999999999999999E-2</v>
      </c>
      <c r="C8" s="30">
        <v>4.0099999999999997E-2</v>
      </c>
      <c r="D8" s="35">
        <v>4.6699999999999998E-2</v>
      </c>
      <c r="E8" s="29">
        <v>3.2000000000000002E-3</v>
      </c>
      <c r="F8" s="30">
        <v>4.0000000000000001E-3</v>
      </c>
      <c r="G8" s="35">
        <v>7.4000000000000003E-3</v>
      </c>
      <c r="H8" s="29">
        <v>5.0000000000000001E-3</v>
      </c>
      <c r="I8" s="30">
        <v>5.5999999999999999E-3</v>
      </c>
      <c r="J8" s="35">
        <v>9.7000000000000003E-3</v>
      </c>
      <c r="K8" s="29">
        <v>1.0200000000000001E-2</v>
      </c>
      <c r="L8" s="30">
        <v>1.11E-2</v>
      </c>
      <c r="M8" s="36">
        <v>1.21E-2</v>
      </c>
      <c r="N8" s="29">
        <v>6.6400000000000001E-2</v>
      </c>
      <c r="O8" s="30">
        <v>7.2999999999999995E-2</v>
      </c>
      <c r="P8" s="35">
        <v>8.6900000000000005E-2</v>
      </c>
    </row>
    <row r="9" spans="1:16" ht="39" thickBot="1" x14ac:dyDescent="0.25">
      <c r="A9" s="27" t="s">
        <v>111</v>
      </c>
      <c r="B9" s="31">
        <v>3.4299999999999997E-2</v>
      </c>
      <c r="C9" s="32">
        <v>4.9299999999999997E-2</v>
      </c>
      <c r="D9" s="33">
        <v>6.7100000000000007E-2</v>
      </c>
      <c r="E9" s="31">
        <v>2.8E-3</v>
      </c>
      <c r="F9" s="32">
        <v>4.8999999999999998E-3</v>
      </c>
      <c r="G9" s="33">
        <v>7.4999999999999997E-3</v>
      </c>
      <c r="H9" s="31">
        <v>0.01</v>
      </c>
      <c r="I9" s="32">
        <v>1.3899999999999999E-2</v>
      </c>
      <c r="J9" s="33">
        <v>1.7399999999999999E-2</v>
      </c>
      <c r="K9" s="31">
        <v>9.4000000000000004E-3</v>
      </c>
      <c r="L9" s="32">
        <v>9.9000000000000008E-3</v>
      </c>
      <c r="M9" s="34">
        <v>1.17E-2</v>
      </c>
      <c r="N9" s="31">
        <v>6.7400000000000002E-2</v>
      </c>
      <c r="O9" s="32">
        <v>8.0399999999999999E-2</v>
      </c>
      <c r="P9" s="33">
        <v>9.4E-2</v>
      </c>
    </row>
    <row r="10" spans="1:16" ht="26.25" thickBot="1" x14ac:dyDescent="0.25">
      <c r="A10" s="27" t="s">
        <v>112</v>
      </c>
      <c r="B10" s="31">
        <v>5.2900000000000003E-2</v>
      </c>
      <c r="C10" s="32">
        <v>5.9200000000000003E-2</v>
      </c>
      <c r="D10" s="33">
        <v>7.9299999999999995E-2</v>
      </c>
      <c r="E10" s="31">
        <v>2.5000000000000001E-3</v>
      </c>
      <c r="F10" s="32">
        <v>5.1000000000000004E-3</v>
      </c>
      <c r="G10" s="33">
        <v>5.5999999999999999E-3</v>
      </c>
      <c r="H10" s="31">
        <v>0.01</v>
      </c>
      <c r="I10" s="32">
        <v>1.4800000000000001E-2</v>
      </c>
      <c r="J10" s="33">
        <v>1.9699999999999999E-2</v>
      </c>
      <c r="K10" s="31">
        <v>1.01E-2</v>
      </c>
      <c r="L10" s="32">
        <v>1.0699999999999999E-2</v>
      </c>
      <c r="M10" s="34">
        <v>1.11E-2</v>
      </c>
      <c r="N10" s="31">
        <v>0.08</v>
      </c>
      <c r="O10" s="32">
        <v>8.3099999999999993E-2</v>
      </c>
      <c r="P10" s="33">
        <v>9.5100000000000004E-2</v>
      </c>
    </row>
    <row r="11" spans="1:16" ht="13.5" thickBot="1" x14ac:dyDescent="0.25">
      <c r="A11" s="51" t="s">
        <v>113</v>
      </c>
      <c r="B11" s="29">
        <v>0.04</v>
      </c>
      <c r="C11" s="30">
        <v>5.5199999999999999E-2</v>
      </c>
      <c r="D11" s="35">
        <v>7.85E-2</v>
      </c>
      <c r="E11" s="29">
        <v>0.81</v>
      </c>
      <c r="F11" s="30">
        <v>1.2200000000000001E-2</v>
      </c>
      <c r="G11" s="35">
        <v>1.9900000000000001E-2</v>
      </c>
      <c r="H11" s="29">
        <v>1.46E-2</v>
      </c>
      <c r="I11" s="30">
        <v>2.3199999999999998E-2</v>
      </c>
      <c r="J11" s="35">
        <v>3.1600000000000003E-2</v>
      </c>
      <c r="K11" s="29">
        <v>9.4000000000000004E-3</v>
      </c>
      <c r="L11" s="30">
        <v>1.0200000000000001E-2</v>
      </c>
      <c r="M11" s="36">
        <v>1.3299999999999999E-2</v>
      </c>
      <c r="N11" s="29">
        <v>7.1400000000000005E-2</v>
      </c>
      <c r="O11" s="30">
        <v>8.4000000000000005E-2</v>
      </c>
      <c r="P11" s="35">
        <v>0.1043</v>
      </c>
    </row>
    <row r="13" spans="1:16" ht="13.5" thickBot="1" x14ac:dyDescent="0.25"/>
    <row r="14" spans="1:16" ht="42.75" customHeight="1" thickBot="1" x14ac:dyDescent="0.25">
      <c r="A14" s="137" t="s">
        <v>114</v>
      </c>
      <c r="B14" s="139" t="s">
        <v>115</v>
      </c>
      <c r="C14" s="140"/>
      <c r="D14" s="141"/>
    </row>
    <row r="15" spans="1:16" x14ac:dyDescent="0.2">
      <c r="A15" s="138"/>
      <c r="B15" s="42" t="s">
        <v>76</v>
      </c>
      <c r="C15" s="43" t="s">
        <v>108</v>
      </c>
      <c r="D15" s="44" t="s">
        <v>109</v>
      </c>
    </row>
    <row r="16" spans="1:16" s="18" customFormat="1" ht="15.75" customHeight="1" x14ac:dyDescent="0.25">
      <c r="A16" s="46" t="s">
        <v>78</v>
      </c>
      <c r="B16" s="45">
        <v>1.4999999999999999E-2</v>
      </c>
      <c r="C16" s="45">
        <v>3.4500000000000003E-2</v>
      </c>
      <c r="D16" s="47">
        <v>4.4900000000000002E-2</v>
      </c>
    </row>
    <row r="17" spans="1:11" s="18" customFormat="1" ht="15.75" customHeight="1" x14ac:dyDescent="0.25">
      <c r="A17" s="46" t="s">
        <v>80</v>
      </c>
      <c r="B17" s="45">
        <v>3.0000000000000001E-3</v>
      </c>
      <c r="C17" s="45">
        <v>4.7999999999999996E-3</v>
      </c>
      <c r="D17" s="47">
        <v>8.2000000000000007E-3</v>
      </c>
    </row>
    <row r="18" spans="1:11" s="18" customFormat="1" ht="15.75" customHeight="1" x14ac:dyDescent="0.25">
      <c r="A18" s="46" t="s">
        <v>82</v>
      </c>
      <c r="B18" s="45">
        <v>5.5999999999999999E-3</v>
      </c>
      <c r="C18" s="45">
        <v>8.5000000000000006E-3</v>
      </c>
      <c r="D18" s="47">
        <v>8.8999999999999999E-3</v>
      </c>
    </row>
    <row r="19" spans="1:11" s="18" customFormat="1" ht="15.75" customHeight="1" x14ac:dyDescent="0.25">
      <c r="A19" s="46" t="s">
        <v>84</v>
      </c>
      <c r="B19" s="45">
        <v>8.5000000000000006E-3</v>
      </c>
      <c r="C19" s="45">
        <v>8.5000000000000006E-3</v>
      </c>
      <c r="D19" s="47">
        <v>1.11E-2</v>
      </c>
    </row>
    <row r="20" spans="1:11" s="18" customFormat="1" ht="15.75" customHeight="1" thickBot="1" x14ac:dyDescent="0.3">
      <c r="A20" s="48" t="s">
        <v>86</v>
      </c>
      <c r="B20" s="49">
        <v>3.5000000000000003E-2</v>
      </c>
      <c r="C20" s="49">
        <v>5.11E-2</v>
      </c>
      <c r="D20" s="50">
        <v>6.2199999999999998E-2</v>
      </c>
    </row>
    <row r="21" spans="1:11" x14ac:dyDescent="0.2">
      <c r="A21" s="40"/>
      <c r="B21" s="28"/>
      <c r="C21" s="28"/>
      <c r="D21" s="28"/>
      <c r="K21" s="37"/>
    </row>
    <row r="22" spans="1:11" x14ac:dyDescent="0.2">
      <c r="A22" s="40"/>
      <c r="B22" s="28"/>
      <c r="C22" s="28"/>
      <c r="D22" s="28"/>
      <c r="K22" s="38"/>
    </row>
  </sheetData>
  <mergeCells count="8">
    <mergeCell ref="H5:J5"/>
    <mergeCell ref="K5:M5"/>
    <mergeCell ref="N5:P5"/>
    <mergeCell ref="A14:A15"/>
    <mergeCell ref="B14:D14"/>
    <mergeCell ref="A5:A6"/>
    <mergeCell ref="B5:D5"/>
    <mergeCell ref="E5:G5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Plan13"/>
  <dimension ref="B2:C5"/>
  <sheetViews>
    <sheetView workbookViewId="0">
      <selection activeCell="B5" sqref="B5"/>
    </sheetView>
  </sheetViews>
  <sheetFormatPr defaultRowHeight="15" x14ac:dyDescent="0.25"/>
  <cols>
    <col min="3" max="3" width="13.85546875" bestFit="1" customWidth="1"/>
  </cols>
  <sheetData>
    <row r="2" spans="2:3" x14ac:dyDescent="0.25">
      <c r="B2" t="s">
        <v>11</v>
      </c>
      <c r="C2" t="s">
        <v>116</v>
      </c>
    </row>
    <row r="3" spans="2:3" x14ac:dyDescent="0.25">
      <c r="B3" t="s">
        <v>13</v>
      </c>
      <c r="C3" t="s">
        <v>117</v>
      </c>
    </row>
    <row r="4" spans="2:3" x14ac:dyDescent="0.25">
      <c r="B4" t="s">
        <v>12</v>
      </c>
      <c r="C4" t="s">
        <v>118</v>
      </c>
    </row>
    <row r="5" spans="2:3" x14ac:dyDescent="0.25">
      <c r="B5" t="s">
        <v>14</v>
      </c>
      <c r="C5" t="s">
        <v>119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3</vt:i4>
      </vt:variant>
    </vt:vector>
  </HeadingPairs>
  <TitlesOfParts>
    <vt:vector size="9" baseType="lpstr">
      <vt:lpstr>ABC INS</vt:lpstr>
      <vt:lpstr>SESMT</vt:lpstr>
      <vt:lpstr>TAI</vt:lpstr>
      <vt:lpstr>BDI </vt:lpstr>
      <vt:lpstr>Parâmetro BDI</vt:lpstr>
      <vt:lpstr>Plan1</vt:lpstr>
      <vt:lpstr>'ABC INS'!Area_de_impressao</vt:lpstr>
      <vt:lpstr>'BDI '!Area_de_impressao</vt:lpstr>
      <vt:lpstr>'ABC INS'!Titulos_de_impressao</vt:lpstr>
    </vt:vector>
  </TitlesOfParts>
  <Manager/>
  <Company>SESC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 Oliveira Almeida</dc:creator>
  <cp:keywords/>
  <dc:description/>
  <cp:lastModifiedBy>Camila Barbosa de Souza</cp:lastModifiedBy>
  <cp:revision/>
  <dcterms:created xsi:type="dcterms:W3CDTF">2011-12-07T12:53:10Z</dcterms:created>
  <dcterms:modified xsi:type="dcterms:W3CDTF">2024-10-22T17:26:10Z</dcterms:modified>
  <cp:category/>
  <cp:contentStatus/>
</cp:coreProperties>
</file>