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DDDB5FB7-7A9A-4A61-948C-C2AABD647FB1}" xr6:coauthVersionLast="47" xr6:coauthVersionMax="47" xr10:uidLastSave="{00000000-0000-0000-0000-000000000000}"/>
  <bookViews>
    <workbookView xWindow="-120" yWindow="-120" windowWidth="29040" windowHeight="15840" xr2:uid="{00000000-000D-0000-FFFF-FFFF00000000}"/>
  </bookViews>
  <sheets>
    <sheet name="Proposta de preço" sheetId="1" r:id="rId1"/>
  </sheets>
  <definedNames>
    <definedName name="_xlnm.Print_Area" localSheetId="0">'Proposta de preço'!$B$1:$N$287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4" i="1" l="1"/>
  <c r="N120" i="1"/>
  <c r="N81" i="1"/>
  <c r="M6" i="1"/>
  <c r="N15" i="1"/>
  <c r="N252" i="1"/>
  <c r="N244" i="1"/>
  <c r="N239" i="1"/>
  <c r="N234" i="1"/>
  <c r="N229" i="1"/>
  <c r="N221" i="1"/>
  <c r="N212" i="1"/>
  <c r="N201" i="1"/>
  <c r="N195" i="1"/>
  <c r="N187" i="1"/>
  <c r="N182" i="1"/>
  <c r="N175" i="1"/>
  <c r="N167" i="1"/>
  <c r="N155" i="1"/>
  <c r="N147" i="1"/>
  <c r="N141" i="1"/>
  <c r="N135" i="1"/>
  <c r="N122" i="1"/>
  <c r="N113" i="1"/>
  <c r="N101" i="1"/>
  <c r="N96" i="1"/>
  <c r="N91" i="1"/>
  <c r="N86" i="1"/>
  <c r="N76" i="1"/>
  <c r="N71" i="1"/>
  <c r="N66" i="1"/>
  <c r="N58" i="1"/>
  <c r="N45" i="1"/>
  <c r="N37" i="1"/>
  <c r="N31" i="1"/>
  <c r="N23" i="1"/>
  <c r="N10" i="1"/>
  <c r="G120" i="1"/>
  <c r="M119" i="1"/>
  <c r="M247" i="1"/>
  <c r="N247" i="1" s="1"/>
  <c r="M248" i="1"/>
  <c r="N248" i="1" s="1"/>
  <c r="M249" i="1"/>
  <c r="N249" i="1" s="1"/>
  <c r="M246" i="1"/>
  <c r="N246" i="1" s="1"/>
  <c r="M241" i="1"/>
  <c r="N241" i="1" s="1"/>
  <c r="M236" i="1"/>
  <c r="N236" i="1" s="1"/>
  <c r="M231" i="1"/>
  <c r="N231" i="1" s="1"/>
  <c r="M224" i="1"/>
  <c r="N224" i="1" s="1"/>
  <c r="M225" i="1"/>
  <c r="N225" i="1" s="1"/>
  <c r="M226" i="1"/>
  <c r="N226" i="1" s="1"/>
  <c r="M223" i="1"/>
  <c r="N223" i="1" s="1"/>
  <c r="M215" i="1"/>
  <c r="N215" i="1" s="1"/>
  <c r="M216" i="1"/>
  <c r="N216" i="1" s="1"/>
  <c r="M217" i="1"/>
  <c r="N217" i="1" s="1"/>
  <c r="M218" i="1"/>
  <c r="N218" i="1" s="1"/>
  <c r="M214" i="1"/>
  <c r="N214" i="1" s="1"/>
  <c r="M209" i="1"/>
  <c r="N209" i="1" s="1"/>
  <c r="M208" i="1"/>
  <c r="N208" i="1" s="1"/>
  <c r="M198" i="1"/>
  <c r="N198" i="1" s="1"/>
  <c r="M197" i="1"/>
  <c r="M190" i="1"/>
  <c r="N190" i="1" s="1"/>
  <c r="M191" i="1"/>
  <c r="N191" i="1" s="1"/>
  <c r="M192" i="1"/>
  <c r="N192" i="1" s="1"/>
  <c r="M189" i="1"/>
  <c r="M184" i="1"/>
  <c r="M185" i="1" s="1"/>
  <c r="M178" i="1"/>
  <c r="N178" i="1" s="1"/>
  <c r="M179" i="1"/>
  <c r="N179" i="1" s="1"/>
  <c r="M177" i="1"/>
  <c r="N177" i="1" s="1"/>
  <c r="M170" i="1"/>
  <c r="N170" i="1" s="1"/>
  <c r="M171" i="1"/>
  <c r="N171" i="1" s="1"/>
  <c r="M172" i="1"/>
  <c r="N172" i="1" s="1"/>
  <c r="M169" i="1"/>
  <c r="N169" i="1" s="1"/>
  <c r="N119" i="1" l="1"/>
  <c r="M199" i="1"/>
  <c r="M180" i="1"/>
  <c r="M193" i="1"/>
  <c r="N185" i="1"/>
  <c r="N188" i="1" s="1"/>
  <c r="M173" i="1"/>
  <c r="N189" i="1"/>
  <c r="N193" i="1" s="1"/>
  <c r="N173" i="1"/>
  <c r="N180" i="1"/>
  <c r="N197" i="1"/>
  <c r="N199" i="1" s="1"/>
  <c r="M162" i="1"/>
  <c r="N162" i="1" s="1"/>
  <c r="M163" i="1"/>
  <c r="N163" i="1" s="1"/>
  <c r="M164" i="1"/>
  <c r="N164" i="1" s="1"/>
  <c r="M161" i="1"/>
  <c r="N161" i="1" s="1"/>
  <c r="M150" i="1"/>
  <c r="N150" i="1" s="1"/>
  <c r="M151" i="1"/>
  <c r="N151" i="1" s="1"/>
  <c r="M152" i="1"/>
  <c r="N152" i="1" s="1"/>
  <c r="M149" i="1"/>
  <c r="N149" i="1" s="1"/>
  <c r="M144" i="1"/>
  <c r="N144" i="1" s="1"/>
  <c r="M143" i="1"/>
  <c r="M138" i="1"/>
  <c r="N138" i="1" s="1"/>
  <c r="M137" i="1"/>
  <c r="M116" i="1"/>
  <c r="N116" i="1" s="1"/>
  <c r="M117" i="1"/>
  <c r="N117" i="1" s="1"/>
  <c r="M118" i="1"/>
  <c r="N118" i="1" s="1"/>
  <c r="M115" i="1"/>
  <c r="N115" i="1" s="1"/>
  <c r="M108" i="1"/>
  <c r="N108" i="1" s="1"/>
  <c r="M109" i="1"/>
  <c r="N109" i="1" s="1"/>
  <c r="M110" i="1"/>
  <c r="N110" i="1" s="1"/>
  <c r="M107" i="1"/>
  <c r="N107" i="1" s="1"/>
  <c r="M98" i="1"/>
  <c r="M99" i="1" s="1"/>
  <c r="M93" i="1"/>
  <c r="M94" i="1" s="1"/>
  <c r="M88" i="1"/>
  <c r="M89" i="1" s="1"/>
  <c r="M83" i="1"/>
  <c r="N83" i="1" s="1"/>
  <c r="M78" i="1"/>
  <c r="M79" i="1" s="1"/>
  <c r="M73" i="1"/>
  <c r="M74" i="1" s="1"/>
  <c r="M68" i="1"/>
  <c r="M69" i="1" s="1"/>
  <c r="M61" i="1"/>
  <c r="N61" i="1" s="1"/>
  <c r="M62" i="1"/>
  <c r="N62" i="1" s="1"/>
  <c r="M63" i="1"/>
  <c r="N63" i="1" s="1"/>
  <c r="M60" i="1"/>
  <c r="N60" i="1" s="1"/>
  <c r="M55" i="1"/>
  <c r="N55" i="1" s="1"/>
  <c r="M54" i="1"/>
  <c r="N54" i="1" s="1"/>
  <c r="M53" i="1"/>
  <c r="N53" i="1" s="1"/>
  <c r="M52" i="1"/>
  <c r="N52" i="1" s="1"/>
  <c r="M42" i="1"/>
  <c r="N42" i="1" s="1"/>
  <c r="M41" i="1"/>
  <c r="N41" i="1" s="1"/>
  <c r="M40" i="1"/>
  <c r="N40" i="1" s="1"/>
  <c r="M39" i="1"/>
  <c r="N39" i="1" s="1"/>
  <c r="M33" i="1"/>
  <c r="M34" i="1"/>
  <c r="N34" i="1" s="1"/>
  <c r="M26" i="1"/>
  <c r="N26" i="1" s="1"/>
  <c r="M27" i="1"/>
  <c r="N27" i="1" s="1"/>
  <c r="M28" i="1"/>
  <c r="N28" i="1" s="1"/>
  <c r="M25" i="1"/>
  <c r="N25" i="1" s="1"/>
  <c r="M18" i="1"/>
  <c r="N18" i="1" s="1"/>
  <c r="M19" i="1"/>
  <c r="N19" i="1" s="1"/>
  <c r="M20" i="1"/>
  <c r="N20" i="1" s="1"/>
  <c r="M17" i="1"/>
  <c r="N17" i="1" s="1"/>
  <c r="M13" i="1"/>
  <c r="M5" i="1"/>
  <c r="N5" i="1" s="1"/>
  <c r="N6" i="1"/>
  <c r="M7" i="1"/>
  <c r="N7" i="1" s="1"/>
  <c r="M4" i="1"/>
  <c r="N4" i="1" s="1"/>
  <c r="G210" i="1"/>
  <c r="N237" i="1"/>
  <c r="N240" i="1" s="1"/>
  <c r="M237" i="1"/>
  <c r="G237" i="1"/>
  <c r="N232" i="1"/>
  <c r="N235" i="1" s="1"/>
  <c r="M232" i="1"/>
  <c r="G232" i="1"/>
  <c r="N210" i="1"/>
  <c r="N213" i="1" s="1"/>
  <c r="M210" i="1"/>
  <c r="G180" i="1"/>
  <c r="G185" i="1"/>
  <c r="G89" i="1"/>
  <c r="G8" i="1"/>
  <c r="G173" i="1"/>
  <c r="M132" i="1"/>
  <c r="N132" i="1" s="1"/>
  <c r="M131" i="1"/>
  <c r="N131" i="1" s="1"/>
  <c r="M130" i="1"/>
  <c r="N130" i="1" s="1"/>
  <c r="M129" i="1"/>
  <c r="N129" i="1" s="1"/>
  <c r="M128" i="1"/>
  <c r="G111" i="1"/>
  <c r="G133" i="1"/>
  <c r="G139" i="1"/>
  <c r="G145" i="1"/>
  <c r="G153" i="1"/>
  <c r="M120" i="1" l="1"/>
  <c r="G124" i="1"/>
  <c r="N68" i="1"/>
  <c r="N69" i="1" s="1"/>
  <c r="N88" i="1"/>
  <c r="N89" i="1" s="1"/>
  <c r="N92" i="1" s="1"/>
  <c r="M145" i="1"/>
  <c r="G157" i="1"/>
  <c r="N8" i="1"/>
  <c r="M139" i="1"/>
  <c r="N64" i="1"/>
  <c r="M8" i="1"/>
  <c r="M35" i="1"/>
  <c r="N78" i="1"/>
  <c r="N79" i="1" s="1"/>
  <c r="N98" i="1"/>
  <c r="N99" i="1" s="1"/>
  <c r="N165" i="1"/>
  <c r="N93" i="1"/>
  <c r="N94" i="1" s="1"/>
  <c r="N33" i="1"/>
  <c r="N35" i="1" s="1"/>
  <c r="M111" i="1"/>
  <c r="M153" i="1"/>
  <c r="M165" i="1"/>
  <c r="N128" i="1"/>
  <c r="N133" i="1" s="1"/>
  <c r="M133" i="1"/>
  <c r="N56" i="1"/>
  <c r="N111" i="1"/>
  <c r="N153" i="1"/>
  <c r="N73" i="1"/>
  <c r="N74" i="1" s="1"/>
  <c r="N43" i="1"/>
  <c r="N143" i="1"/>
  <c r="N145" i="1" s="1"/>
  <c r="M43" i="1"/>
  <c r="M56" i="1"/>
  <c r="M64" i="1"/>
  <c r="N137" i="1"/>
  <c r="N139" i="1" s="1"/>
  <c r="N29" i="1"/>
  <c r="M29" i="1"/>
  <c r="N21" i="1"/>
  <c r="M21" i="1"/>
  <c r="N12" i="1"/>
  <c r="N13" i="1" s="1"/>
  <c r="G199" i="1"/>
  <c r="G193" i="1"/>
  <c r="G219" i="1"/>
  <c r="G227" i="1"/>
  <c r="G250" i="1"/>
  <c r="G242" i="1"/>
  <c r="G165" i="1"/>
  <c r="G99" i="1"/>
  <c r="G94" i="1"/>
  <c r="G84" i="1"/>
  <c r="G79" i="1"/>
  <c r="G74" i="1"/>
  <c r="G69" i="1"/>
  <c r="G64" i="1"/>
  <c r="G56" i="1"/>
  <c r="G254" i="1" l="1"/>
  <c r="G103" i="1"/>
  <c r="G203" i="1"/>
  <c r="G43" i="1" l="1"/>
  <c r="G35" i="1"/>
  <c r="G29" i="1"/>
  <c r="G21" i="1"/>
  <c r="N183" i="1" l="1"/>
  <c r="M250" i="1"/>
  <c r="N250" i="1"/>
  <c r="N253" i="1" s="1"/>
  <c r="M242" i="1"/>
  <c r="N242" i="1"/>
  <c r="N176" i="1" l="1"/>
  <c r="N219" i="1"/>
  <c r="N222" i="1" s="1"/>
  <c r="M219" i="1"/>
  <c r="M227" i="1"/>
  <c r="N227" i="1"/>
  <c r="N230" i="1" s="1"/>
  <c r="N245" i="1"/>
  <c r="N254" i="1" l="1"/>
  <c r="N202" i="1"/>
  <c r="N196" i="1"/>
  <c r="N168" i="1"/>
  <c r="N203" i="1" l="1"/>
  <c r="M84" i="1"/>
  <c r="N102" i="1" l="1"/>
  <c r="N97" i="1"/>
  <c r="N84" i="1"/>
  <c r="N87" i="1" s="1"/>
  <c r="N77" i="1"/>
  <c r="N72" i="1"/>
  <c r="N67" i="1"/>
  <c r="N82" i="1" l="1"/>
  <c r="N59" i="1" l="1"/>
  <c r="N103" i="1" s="1"/>
  <c r="G13" i="1" l="1"/>
  <c r="G47" i="1" s="1"/>
  <c r="N16" i="1" l="1"/>
  <c r="N46" i="1" l="1"/>
  <c r="N38" i="1"/>
  <c r="N24" i="1"/>
  <c r="N32" i="1"/>
  <c r="N11" i="1" l="1"/>
  <c r="N47" i="1" s="1"/>
  <c r="N148" i="1" l="1"/>
  <c r="N156" i="1"/>
  <c r="N142" i="1"/>
  <c r="N136" i="1"/>
  <c r="N157" i="1" s="1"/>
  <c r="N114" i="1" l="1"/>
  <c r="N124" i="1" s="1"/>
  <c r="N256" i="1" s="1"/>
  <c r="N123" i="1"/>
</calcChain>
</file>

<file path=xl/sharedStrings.xml><?xml version="1.0" encoding="utf-8"?>
<sst xmlns="http://schemas.openxmlformats.org/spreadsheetml/2006/main" count="434" uniqueCount="104">
  <si>
    <t>LOTE 1</t>
  </si>
  <si>
    <t>ITEM</t>
  </si>
  <si>
    <t>UNIDADE</t>
  </si>
  <si>
    <t>QTDE DE POSTOS</t>
  </si>
  <si>
    <t>QTDE DE PESSOAS</t>
  </si>
  <si>
    <t>POSTO DE TRABALHO/JORNADA</t>
  </si>
  <si>
    <t>PREÇO MENSAL
UNITÁRIO</t>
  </si>
  <si>
    <t>TOTAL MENSAL</t>
  </si>
  <si>
    <t xml:space="preserve">VALOR ANUAL </t>
  </si>
  <si>
    <t>SESC UBERLÂNDIA</t>
  </si>
  <si>
    <t>Total pessoas</t>
  </si>
  <si>
    <t>Valor total mensal  e anual sem horas extras</t>
  </si>
  <si>
    <t>Horas extras eventuais</t>
  </si>
  <si>
    <t>QTD. HORAS</t>
  </si>
  <si>
    <t>VALOR UNITÁRIO</t>
  </si>
  <si>
    <t>VALOR TOTAL ANUAL</t>
  </si>
  <si>
    <t>Valor anual incluso horas extras eventuais item 01</t>
  </si>
  <si>
    <t>Valor anual incluso horas extras eventuais item 02</t>
  </si>
  <si>
    <t>SESC UBERABA</t>
  </si>
  <si>
    <t>Valor anual incluso horas extras eventuais item 03</t>
  </si>
  <si>
    <t>SESC ARAXÁ</t>
  </si>
  <si>
    <t>VALOR TOTAL</t>
  </si>
  <si>
    <t>Valor anual incluso horas extras eventuais item 04</t>
  </si>
  <si>
    <t>SESC PATOS DE MINAS</t>
  </si>
  <si>
    <t>Valor anual incluso horas extras eventuais item 05</t>
  </si>
  <si>
    <t>SESC PARACATU</t>
  </si>
  <si>
    <t>Valor anual incluso horas extras eventuais item 06</t>
  </si>
  <si>
    <t>LOTE 2</t>
  </si>
  <si>
    <t>Total pessoas lote 02</t>
  </si>
  <si>
    <t>LOTE 3</t>
  </si>
  <si>
    <t xml:space="preserve">SESC JUIZ DE FORA </t>
  </si>
  <si>
    <t>SESC POÇOS DE CALDAS</t>
  </si>
  <si>
    <t>SESC LAVRAS</t>
  </si>
  <si>
    <t>SESC POUSO ALEGRE</t>
  </si>
  <si>
    <t>QUANT. HORAS</t>
  </si>
  <si>
    <t>SESC SANTOS DUMOND</t>
  </si>
  <si>
    <t>SESC VARGINHA</t>
  </si>
  <si>
    <t>SESC CATAGUASES</t>
  </si>
  <si>
    <t>Valor anual incluso horas extras eventuais item 07</t>
  </si>
  <si>
    <t>SESC SÃO LOURENÇO</t>
  </si>
  <si>
    <t>Valor anual incluso horas extras eventuais item 08</t>
  </si>
  <si>
    <t>Total pessoas lote 03</t>
  </si>
  <si>
    <t>LOTE 4</t>
  </si>
  <si>
    <t>SESC OURO PRETO</t>
  </si>
  <si>
    <t>SESC CONTAGEM</t>
  </si>
  <si>
    <t>SESC VENDA NOVA</t>
  </si>
  <si>
    <t>SESC CENTRO DE DISTRIBUIÇÃO - ALMOXARIFADO GERAL</t>
  </si>
  <si>
    <t>SESC SETE LAGOAS</t>
  </si>
  <si>
    <t>SESC SANTA LUZIA</t>
  </si>
  <si>
    <t>Total pessoas lote 04</t>
  </si>
  <si>
    <t>LOTE 5</t>
  </si>
  <si>
    <t>PREÇO TOTAL MENSAL</t>
  </si>
  <si>
    <t>SESC CARLOS PRATES</t>
  </si>
  <si>
    <t>SESC UNIDADES MÓVEIS</t>
  </si>
  <si>
    <t>SESC CENTRO DE EXCELÊNCIA EM SAÚDE</t>
  </si>
  <si>
    <t>SESC FLORESTA</t>
  </si>
  <si>
    <t>SESC TUPINAMBÁS I</t>
  </si>
  <si>
    <t>SESC TUPINAMBÁS II - CENTRAL DE ATENDIMENTO OLEGÁRIO MACIEL</t>
  </si>
  <si>
    <t>ED. SEDE</t>
  </si>
  <si>
    <t>SESC MESA BRASIL CENTRAL</t>
  </si>
  <si>
    <t>Valor anual incluso horas extras eventuais item 09</t>
  </si>
  <si>
    <t>SESC PALLADIUM</t>
  </si>
  <si>
    <t>SESC CENTRO DE ATENDIMENTO AO TURISTA - MERCADO DAS FLORES </t>
  </si>
  <si>
    <t>SESC SANTA QUITÉRIA</t>
  </si>
  <si>
    <t>SESC MESA BRASIL SUL DE MINAS</t>
  </si>
  <si>
    <t xml:space="preserve">CENTRAL DE ATENDIMENTO – CONTACT CENTER </t>
  </si>
  <si>
    <t xml:space="preserve">UNIDADE ADMINISTRATIVA SESC SÃO FRANCISCO - SESC CENÁRIO </t>
  </si>
  <si>
    <t>LOTE 6</t>
  </si>
  <si>
    <t>.</t>
  </si>
  <si>
    <t>Total pessoas lote 05</t>
  </si>
  <si>
    <t>TOTAL</t>
  </si>
  <si>
    <t>SESC MESA BRASIL 
TRIÂNGULO</t>
  </si>
  <si>
    <t>TOTAL LOTE 1</t>
  </si>
  <si>
    <t>TOTAL LOTE 2</t>
  </si>
  <si>
    <t>TOTAL LOTE 3</t>
  </si>
  <si>
    <t>TOTAL LOTE 4</t>
  </si>
  <si>
    <t>TOTAL LOTE 5</t>
  </si>
  <si>
    <t>TOTAL LOTE 6</t>
  </si>
  <si>
    <t>TOTAL LOTES (1,2,3,4,5 e 6)</t>
  </si>
  <si>
    <t>ASG C/INSALUBRIDADE(40%) - 44 HORAS - DIURNO</t>
  </si>
  <si>
    <t>ASG - 44 HORAS - DIURNO</t>
  </si>
  <si>
    <t>ASG PARA TRABALHO EM ALTURA - 44 HORAS - DIURNO</t>
  </si>
  <si>
    <t>ENCARREGADO DE SERVIÇOS GERAIS - 44 HORAS - DIURNO</t>
  </si>
  <si>
    <t>ASG C/INSALUBRIDADE(40%) - 12 X 36 HORAS - DIURNO</t>
  </si>
  <si>
    <t>ASG COMUM 12 X 36 - DIURNO</t>
  </si>
  <si>
    <t>ASG PARA TRABALHO EM ALTURA - 12 x 36 HORAS - DIURNO</t>
  </si>
  <si>
    <t>ENCARREGADO DE SERVIÇOS GERAIS - 12 X 36 HORAS - DIURNO</t>
  </si>
  <si>
    <t>ASG - 12 X 36 HORAS - DIURNO</t>
  </si>
  <si>
    <t>ASG PARA LIMEZA EM ALTURA - 12 X 36 HORAS - DIURNO</t>
  </si>
  <si>
    <t>AUXILIAR DE SERVIÇOS GERAIS LÍDER 12 X 36 HORAS- DIURNO</t>
  </si>
  <si>
    <t>ASG C/INSALUBRIDADE(40%) - 12X36 HORAS - DIURNO</t>
  </si>
  <si>
    <t>ASG PARA TRABALHO EM ALTURA - 12 X 36 HORAS - DIURNO</t>
  </si>
  <si>
    <t>AUXILIAR DE SERVIÇOS GERAIS LÍDER 12 X 36 HORAS - DIURNO</t>
  </si>
  <si>
    <t>AUXILIAR DE SERVIÇOS GERAIS LÍDER 44 HORAS - DIURNO</t>
  </si>
  <si>
    <t xml:space="preserve">AUXILIAR DE SERVIÇOS GERAIS LÍDER 44 HORAS - DIURNO </t>
  </si>
  <si>
    <t>COPEIRO - 44 HORAS - DIURNO</t>
  </si>
  <si>
    <t>ASG C/INSALUBRIDADE(20%) - 44 HORAS - DIURNO</t>
  </si>
  <si>
    <t>ASG  PARA TRABALHO EM ALTURA - 44 HORAS - DIURNO</t>
  </si>
  <si>
    <t>ASG PARA LIMPEZA EM ALTURA C/INSALUBRIDADE (20%) - DIURNO</t>
  </si>
  <si>
    <t>ENCARREGADO C/INSALUBRIDADE(20%) - 44 HORAS - DIURNO</t>
  </si>
  <si>
    <t>ANEXO VIII - MODELO DE PROPOSTA DE PREÇOS</t>
  </si>
  <si>
    <t>Total pessoas lote 06</t>
  </si>
  <si>
    <t>TOTAL DE PESSOAS  (1,2,3,4,5 e 6)</t>
  </si>
  <si>
    <r>
      <t xml:space="preserve">                                                                                                                                              </t>
    </r>
    <r>
      <rPr>
        <b/>
        <sz val="7"/>
        <color rgb="FF000000"/>
        <rFont val="Arial Narrow"/>
        <family val="2"/>
      </rPr>
      <t xml:space="preserve">    OBSERVAÇÕES: </t>
    </r>
    <r>
      <rPr>
        <sz val="7"/>
        <color theme="1"/>
        <rFont val="Arial Narrow"/>
        <family val="2"/>
      </rPr>
      <t xml:space="preserve">
</t>
    </r>
    <r>
      <rPr>
        <b/>
        <i/>
        <sz val="7"/>
        <color theme="1"/>
        <rFont val="Arial Narrow"/>
        <family val="2"/>
      </rPr>
      <t xml:space="preserve">     </t>
    </r>
    <r>
      <rPr>
        <b/>
        <sz val="7"/>
        <color theme="1"/>
        <rFont val="Arial Narrow"/>
        <family val="2"/>
      </rPr>
      <t xml:space="preserve">                                                                                                                                                                                                                                                                                                                                                                                             
</t>
    </r>
    <r>
      <rPr>
        <b/>
        <i/>
        <sz val="7"/>
        <color theme="1"/>
        <rFont val="Arial Narrow"/>
        <family val="2"/>
      </rPr>
      <t xml:space="preserve"> Deverá apresentar juntamente com a proposta certificado de conformidade com a norma ISO 9001, emitido por organismo certificador reconhecido nacional ou internacionalmente, como comprovação de que adota um Sistema de Gestão da Qualidade (SGQ) implementado em conformidade com os padrões estabelecidos por essa norma. </t>
    </r>
    <r>
      <rPr>
        <b/>
        <sz val="7"/>
        <color theme="1"/>
        <rFont val="Arial Narrow"/>
        <family val="2"/>
      </rPr>
      <t xml:space="preserve">
</t>
    </r>
    <r>
      <rPr>
        <sz val="7"/>
        <color theme="1"/>
        <rFont val="Arial Narrow"/>
        <family val="2"/>
      </rPr>
      <t xml:space="preserve">
    Declaramos que estamos de acordo com o TERMO DE REFERÊNCIA DO SESC EM MINAS e com os seguintes itens: 
1) No preço acima estão inclusos todos os impostos, seguros, insumos, peças, componentes, acessórios, taxas e quaisquer outras despesas relacionadas ao objeto do presente processo. 
2) Esta proposta tem validade de, no mínimo, 90 (noventa) dias corridos.
3) O abaixo assinado declara estar ciente de que não lhe caberá direito de exigir nenhuma multa ou indenização financeira, caso o Sesc em Minas decida não o contratar.
4) Dados para depósito em conta:                                                                        
                                                                                                   .................................................., .........de....................................de 20____.
                                                                                                                 ________________________________________
                                                                                                                     (Assinatura do representante legal da empresa)
                                                                                                                       (Nome do representante legal da empresa)
</t>
    </r>
    <r>
      <rPr>
        <b/>
        <sz val="7"/>
        <color rgb="FF000000"/>
        <rFont val="Arial Narrow"/>
        <family val="2"/>
      </rPr>
      <t xml:space="preserve"> 
OBSERVAÇÃO:</t>
    </r>
    <r>
      <rPr>
        <sz val="7"/>
        <color theme="1"/>
        <rFont val="Arial Narrow"/>
        <family val="2"/>
      </rPr>
      <t xml:space="preserve"> Este documento deverá ser preenchido preferencialmente em papel timbrado da empresa licitante e estar devidamente assinado por seu representante legal. 
Quando não for em papel timbrado, deverá constar o carimbo com CNPJ dessa empresa.
O documento deverá conter o contato do preposto que será o responsável por realizar os trâmites de assinatura contratual.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</si>
</sst>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 &quot;[$R$-416]&quot; &quot;* #,##0.00&quot; &quot;;&quot;-&quot;[$R$-416]&quot; &quot;* #,##0.00&quot; &quot;;&quot; &quot;[$R$-416]&quot; &quot;* &quot;-&quot;#&quot; &quot;;&quot; &quot;@&quot; &quot;"/>
  </numFmts>
  <fonts count="17" x14ac:knownFonts="1">
    <font>
      <sz val="11"/>
      <color theme="1"/>
      <name val="Calibri"/>
      <family val="2"/>
      <scheme val="minor"/>
    </font>
    <font>
      <sz val="11"/>
      <color theme="1"/>
      <name val="Calibri"/>
      <family val="2"/>
      <scheme val="minor"/>
    </font>
    <font>
      <sz val="7"/>
      <color rgb="FF000000"/>
      <name val="Arial Narrow"/>
      <family val="2"/>
    </font>
    <font>
      <b/>
      <sz val="7"/>
      <color theme="1"/>
      <name val="Arial Narrow"/>
      <family val="2"/>
    </font>
    <font>
      <sz val="7"/>
      <color theme="1"/>
      <name val="Arial Narrow"/>
      <family val="2"/>
    </font>
    <font>
      <b/>
      <sz val="7"/>
      <color rgb="FF000000"/>
      <name val="Arial Narrow"/>
      <family val="2"/>
    </font>
    <font>
      <b/>
      <sz val="7"/>
      <name val="Arial Narrow"/>
      <family val="2"/>
    </font>
    <font>
      <sz val="8"/>
      <name val="Calibri"/>
      <family val="2"/>
      <scheme val="minor"/>
    </font>
    <font>
      <b/>
      <sz val="12"/>
      <color theme="1"/>
      <name val="Arial Narrow"/>
      <family val="2"/>
    </font>
    <font>
      <sz val="8"/>
      <color theme="1"/>
      <name val="Arial Narrow"/>
      <family val="2"/>
    </font>
    <font>
      <sz val="11"/>
      <color theme="1"/>
      <name val="Arial Narrow"/>
      <family val="2"/>
    </font>
    <font>
      <b/>
      <sz val="8"/>
      <color theme="1"/>
      <name val="Arial Narrow"/>
      <family val="2"/>
    </font>
    <font>
      <sz val="8"/>
      <color theme="0"/>
      <name val="Arial Narrow"/>
      <family val="2"/>
    </font>
    <font>
      <sz val="8"/>
      <color rgb="FF000000"/>
      <name val="Arial Narrow"/>
      <family val="2"/>
    </font>
    <font>
      <sz val="7"/>
      <name val="Arial Narrow"/>
      <family val="2"/>
    </font>
    <font>
      <b/>
      <sz val="9"/>
      <color theme="1"/>
      <name val="Arial Narrow"/>
      <family val="2"/>
    </font>
    <font>
      <b/>
      <i/>
      <sz val="7"/>
      <color theme="1"/>
      <name val="Arial Narrow"/>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s>
  <borders count="76">
    <border>
      <left/>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style="double">
        <color indexed="64"/>
      </right>
      <top style="medium">
        <color indexed="64"/>
      </top>
      <bottom/>
      <diagonal/>
    </border>
    <border>
      <left/>
      <right style="double">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s>
  <cellStyleXfs count="2">
    <xf numFmtId="0" fontId="0" fillId="0" borderId="0"/>
    <xf numFmtId="44" fontId="1" fillId="0" borderId="0" applyFont="0" applyFill="0" applyBorder="0" applyAlignment="0" applyProtection="0"/>
  </cellStyleXfs>
  <cellXfs count="285">
    <xf numFmtId="0" fontId="0" fillId="0" borderId="0" xfId="0"/>
    <xf numFmtId="0" fontId="3" fillId="2" borderId="15" xfId="0" applyFont="1" applyFill="1" applyBorder="1" applyAlignment="1" applyProtection="1">
      <alignment horizontal="center" vertical="center"/>
      <protection locked="0"/>
    </xf>
    <xf numFmtId="0" fontId="2" fillId="3" borderId="5" xfId="0" applyFont="1" applyFill="1" applyBorder="1" applyAlignment="1">
      <alignment horizontal="center" vertical="center" wrapText="1"/>
    </xf>
    <xf numFmtId="44" fontId="2" fillId="0" borderId="5" xfId="0" applyNumberFormat="1" applyFont="1" applyBorder="1" applyAlignment="1" applyProtection="1">
      <alignment horizontal="center" vertical="center" wrapText="1"/>
      <protection locked="0"/>
    </xf>
    <xf numFmtId="44" fontId="4" fillId="0" borderId="6" xfId="0" applyNumberFormat="1" applyFont="1" applyBorder="1" applyAlignment="1" applyProtection="1">
      <alignment horizontal="center" vertical="center"/>
      <protection locked="0"/>
    </xf>
    <xf numFmtId="44" fontId="4" fillId="0" borderId="35" xfId="0" applyNumberFormat="1" applyFont="1" applyBorder="1" applyAlignment="1" applyProtection="1">
      <alignment horizontal="center" vertical="center"/>
      <protection locked="0"/>
    </xf>
    <xf numFmtId="0" fontId="2" fillId="3" borderId="37" xfId="0" applyFont="1" applyFill="1" applyBorder="1" applyAlignment="1">
      <alignment horizontal="center" vertical="center" wrapText="1"/>
    </xf>
    <xf numFmtId="44" fontId="2" fillId="0" borderId="37" xfId="0" applyNumberFormat="1" applyFont="1" applyBorder="1" applyAlignment="1" applyProtection="1">
      <alignment horizontal="center" vertical="center" wrapText="1"/>
      <protection locked="0"/>
    </xf>
    <xf numFmtId="44" fontId="4" fillId="0" borderId="39" xfId="0" applyNumberFormat="1" applyFont="1" applyBorder="1" applyAlignment="1" applyProtection="1">
      <alignment horizontal="center" vertical="center"/>
      <protection locked="0"/>
    </xf>
    <xf numFmtId="0" fontId="5" fillId="3" borderId="32" xfId="0" applyFont="1" applyFill="1" applyBorder="1" applyAlignment="1">
      <alignment horizontal="center" vertical="center" wrapText="1"/>
    </xf>
    <xf numFmtId="44" fontId="3" fillId="0" borderId="31" xfId="1" applyFont="1" applyBorder="1" applyAlignment="1" applyProtection="1">
      <alignment horizontal="center" vertical="center"/>
      <protection locked="0"/>
    </xf>
    <xf numFmtId="0" fontId="2" fillId="3" borderId="10" xfId="0" applyFont="1" applyFill="1" applyBorder="1" applyAlignment="1">
      <alignment horizontal="center" vertical="center" wrapText="1"/>
    </xf>
    <xf numFmtId="44" fontId="3" fillId="0" borderId="31" xfId="0" applyNumberFormat="1" applyFont="1" applyBorder="1" applyAlignment="1" applyProtection="1">
      <alignment horizontal="center" vertical="center"/>
      <protection locked="0"/>
    </xf>
    <xf numFmtId="44" fontId="2" fillId="0" borderId="10" xfId="0" applyNumberFormat="1" applyFont="1" applyBorder="1" applyAlignment="1" applyProtection="1">
      <alignment horizontal="center" vertical="center" wrapText="1"/>
      <protection locked="0"/>
    </xf>
    <xf numFmtId="44" fontId="4" fillId="0" borderId="11" xfId="0" applyNumberFormat="1" applyFont="1" applyBorder="1" applyAlignment="1" applyProtection="1">
      <alignment horizontal="center" vertical="center"/>
      <protection locked="0"/>
    </xf>
    <xf numFmtId="0" fontId="2" fillId="3" borderId="14" xfId="0" applyFont="1" applyFill="1" applyBorder="1" applyAlignment="1">
      <alignment horizontal="center" vertical="center" wrapText="1"/>
    </xf>
    <xf numFmtId="44" fontId="2" fillId="0" borderId="14" xfId="0" applyNumberFormat="1" applyFont="1" applyBorder="1" applyAlignment="1" applyProtection="1">
      <alignment horizontal="center" vertical="center" wrapText="1"/>
      <protection locked="0"/>
    </xf>
    <xf numFmtId="44" fontId="4" fillId="0" borderId="15" xfId="0" applyNumberFormat="1" applyFont="1" applyBorder="1" applyAlignment="1" applyProtection="1">
      <alignment horizontal="center" vertical="center"/>
      <protection locked="0"/>
    </xf>
    <xf numFmtId="0" fontId="5" fillId="3" borderId="14" xfId="0" applyFont="1" applyFill="1" applyBorder="1" applyAlignment="1">
      <alignment horizontal="center" vertical="center" wrapText="1"/>
    </xf>
    <xf numFmtId="44" fontId="2" fillId="0" borderId="41" xfId="0" applyNumberFormat="1" applyFont="1" applyBorder="1" applyAlignment="1" applyProtection="1">
      <alignment horizontal="center" vertical="center" wrapText="1"/>
      <protection locked="0"/>
    </xf>
    <xf numFmtId="44" fontId="2" fillId="0" borderId="25" xfId="0" applyNumberFormat="1" applyFont="1" applyBorder="1" applyAlignment="1" applyProtection="1">
      <alignment horizontal="center" vertical="center" wrapText="1"/>
      <protection locked="0"/>
    </xf>
    <xf numFmtId="0" fontId="5" fillId="3" borderId="17" xfId="0" applyFont="1" applyFill="1" applyBorder="1" applyAlignment="1">
      <alignment horizontal="center" vertical="center" wrapText="1"/>
    </xf>
    <xf numFmtId="44" fontId="3" fillId="0" borderId="18" xfId="0" applyNumberFormat="1" applyFont="1" applyBorder="1" applyAlignment="1" applyProtection="1">
      <alignment horizontal="center" vertical="center"/>
      <protection locked="0"/>
    </xf>
    <xf numFmtId="44" fontId="2" fillId="0" borderId="52" xfId="0" applyNumberFormat="1" applyFont="1" applyBorder="1" applyAlignment="1" applyProtection="1">
      <alignment horizontal="center" vertical="center" wrapText="1"/>
      <protection locked="0"/>
    </xf>
    <xf numFmtId="0" fontId="3" fillId="7" borderId="14" xfId="0" applyFont="1" applyFill="1" applyBorder="1" applyAlignment="1">
      <alignment horizontal="center" vertical="center"/>
    </xf>
    <xf numFmtId="44" fontId="5" fillId="7" borderId="25" xfId="0" applyNumberFormat="1" applyFont="1" applyFill="1" applyBorder="1" applyAlignment="1" applyProtection="1">
      <alignment horizontal="center" vertical="center" wrapText="1"/>
      <protection locked="0"/>
    </xf>
    <xf numFmtId="44" fontId="3" fillId="7" borderId="15" xfId="0" applyNumberFormat="1" applyFont="1" applyFill="1" applyBorder="1" applyAlignment="1" applyProtection="1">
      <alignment horizontal="center" vertical="center"/>
      <protection locked="0"/>
    </xf>
    <xf numFmtId="44" fontId="5" fillId="7" borderId="52" xfId="0" applyNumberFormat="1" applyFont="1" applyFill="1" applyBorder="1" applyAlignment="1" applyProtection="1">
      <alignment vertical="center" wrapText="1"/>
      <protection locked="0"/>
    </xf>
    <xf numFmtId="44" fontId="3" fillId="7" borderId="39" xfId="1" applyFont="1" applyFill="1" applyBorder="1" applyAlignment="1" applyProtection="1">
      <alignment horizontal="center" vertical="center"/>
      <protection locked="0"/>
    </xf>
    <xf numFmtId="44" fontId="2" fillId="0" borderId="42" xfId="0" applyNumberFormat="1" applyFont="1" applyBorder="1" applyAlignment="1" applyProtection="1">
      <alignment horizontal="center" vertical="center" wrapText="1"/>
      <protection locked="0"/>
    </xf>
    <xf numFmtId="44" fontId="3" fillId="8" borderId="49" xfId="0" applyNumberFormat="1" applyFont="1" applyFill="1" applyBorder="1" applyAlignment="1" applyProtection="1">
      <alignment horizontal="center" vertical="center"/>
      <protection locked="0"/>
    </xf>
    <xf numFmtId="44" fontId="3" fillId="8" borderId="58" xfId="1" applyFont="1" applyFill="1" applyBorder="1" applyAlignment="1" applyProtection="1">
      <alignment horizontal="center" vertical="center"/>
      <protection locked="0"/>
    </xf>
    <xf numFmtId="44" fontId="3" fillId="8" borderId="58" xfId="0" applyNumberFormat="1"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2" fillId="7" borderId="14" xfId="0" applyFont="1" applyFill="1" applyBorder="1" applyAlignment="1">
      <alignment horizontal="center" vertical="center" wrapText="1"/>
    </xf>
    <xf numFmtId="44" fontId="5" fillId="7" borderId="14" xfId="0" applyNumberFormat="1" applyFont="1" applyFill="1" applyBorder="1" applyAlignment="1" applyProtection="1">
      <alignment horizontal="center" vertical="center" wrapText="1"/>
      <protection locked="0"/>
    </xf>
    <xf numFmtId="0" fontId="9" fillId="0" borderId="0" xfId="0" applyFont="1"/>
    <xf numFmtId="0" fontId="10" fillId="0" borderId="0" xfId="0" applyFont="1"/>
    <xf numFmtId="0" fontId="12" fillId="6" borderId="65" xfId="0" applyFont="1" applyFill="1" applyBorder="1" applyAlignment="1">
      <alignment horizontal="center" vertical="center" wrapText="1"/>
    </xf>
    <xf numFmtId="0" fontId="12" fillId="6" borderId="60" xfId="0" applyFont="1" applyFill="1" applyBorder="1" applyAlignment="1">
      <alignment horizontal="center" vertical="center" wrapText="1"/>
    </xf>
    <xf numFmtId="0" fontId="12" fillId="6" borderId="60" xfId="0" applyFont="1" applyFill="1" applyBorder="1" applyAlignment="1" applyProtection="1">
      <alignment horizontal="center" vertical="center" wrapText="1"/>
      <protection locked="0"/>
    </xf>
    <xf numFmtId="0" fontId="12" fillId="6" borderId="61" xfId="0" applyFont="1" applyFill="1" applyBorder="1" applyAlignment="1" applyProtection="1">
      <alignment horizontal="center" vertical="center" wrapText="1"/>
      <protection locked="0"/>
    </xf>
    <xf numFmtId="0" fontId="3" fillId="2" borderId="14" xfId="0" applyFont="1" applyFill="1" applyBorder="1" applyAlignment="1">
      <alignment horizontal="center" vertical="center"/>
    </xf>
    <xf numFmtId="0" fontId="3" fillId="2" borderId="37" xfId="0" applyFont="1" applyFill="1" applyBorder="1" applyAlignment="1">
      <alignment horizontal="center" vertical="center"/>
    </xf>
    <xf numFmtId="44" fontId="9" fillId="0" borderId="0" xfId="0" applyNumberFormat="1" applyFont="1"/>
    <xf numFmtId="0" fontId="9"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left"/>
    </xf>
    <xf numFmtId="0" fontId="2" fillId="7" borderId="37" xfId="0" applyFont="1" applyFill="1" applyBorder="1" applyAlignment="1">
      <alignment horizontal="center" vertical="center" wrapText="1"/>
    </xf>
    <xf numFmtId="44" fontId="5" fillId="7" borderId="52" xfId="0" applyNumberFormat="1" applyFont="1" applyFill="1" applyBorder="1" applyAlignment="1" applyProtection="1">
      <alignment horizontal="center" vertical="center" wrapText="1"/>
      <protection locked="0"/>
    </xf>
    <xf numFmtId="44" fontId="3" fillId="7" borderId="39" xfId="0" applyNumberFormat="1" applyFont="1" applyFill="1" applyBorder="1" applyAlignment="1" applyProtection="1">
      <alignment horizontal="center" vertical="center"/>
      <protection locked="0"/>
    </xf>
    <xf numFmtId="0" fontId="3" fillId="2" borderId="15" xfId="0" applyFont="1" applyFill="1" applyBorder="1" applyAlignment="1" applyProtection="1">
      <alignment vertical="center"/>
      <protection locked="0"/>
    </xf>
    <xf numFmtId="44" fontId="3" fillId="8" borderId="3" xfId="0" applyNumberFormat="1" applyFont="1" applyFill="1" applyBorder="1" applyAlignment="1" applyProtection="1">
      <alignment horizontal="center" vertical="center"/>
      <protection locked="0"/>
    </xf>
    <xf numFmtId="0" fontId="3" fillId="2" borderId="14" xfId="0" applyFont="1" applyFill="1" applyBorder="1" applyAlignment="1">
      <alignment vertical="center"/>
    </xf>
    <xf numFmtId="44" fontId="3" fillId="8" borderId="33" xfId="0" applyNumberFormat="1" applyFont="1" applyFill="1" applyBorder="1" applyAlignment="1" applyProtection="1">
      <alignment horizontal="center" vertical="center"/>
      <protection locked="0"/>
    </xf>
    <xf numFmtId="0" fontId="11" fillId="2" borderId="2" xfId="0" applyFont="1" applyFill="1" applyBorder="1" applyAlignment="1">
      <alignment vertical="center"/>
    </xf>
    <xf numFmtId="0" fontId="11" fillId="2" borderId="47" xfId="0" applyFont="1" applyFill="1" applyBorder="1" applyAlignment="1">
      <alignment horizontal="center" vertical="center"/>
    </xf>
    <xf numFmtId="0" fontId="12" fillId="6" borderId="64" xfId="0" applyFont="1" applyFill="1" applyBorder="1" applyAlignment="1">
      <alignment horizontal="center" vertical="center" wrapText="1"/>
    </xf>
    <xf numFmtId="44" fontId="2" fillId="3" borderId="10" xfId="0" applyNumberFormat="1" applyFont="1" applyFill="1" applyBorder="1" applyAlignment="1" applyProtection="1">
      <alignment horizontal="center" vertical="center" wrapText="1"/>
      <protection locked="0"/>
    </xf>
    <xf numFmtId="44" fontId="4" fillId="3" borderId="11" xfId="0" applyNumberFormat="1" applyFont="1" applyFill="1" applyBorder="1" applyAlignment="1" applyProtection="1">
      <alignment horizontal="center" vertical="center"/>
      <protection locked="0"/>
    </xf>
    <xf numFmtId="44" fontId="2" fillId="3" borderId="14" xfId="0" applyNumberFormat="1" applyFont="1" applyFill="1" applyBorder="1" applyAlignment="1" applyProtection="1">
      <alignment horizontal="center" vertical="center" wrapText="1"/>
      <protection locked="0"/>
    </xf>
    <xf numFmtId="44" fontId="4" fillId="3" borderId="15" xfId="0" applyNumberFormat="1" applyFont="1" applyFill="1" applyBorder="1" applyAlignment="1" applyProtection="1">
      <alignment horizontal="center" vertical="center"/>
      <protection locked="0"/>
    </xf>
    <xf numFmtId="44" fontId="3" fillId="3" borderId="15" xfId="0" applyNumberFormat="1" applyFont="1" applyFill="1" applyBorder="1" applyAlignment="1" applyProtection="1">
      <alignment horizontal="center" vertical="center"/>
      <protection locked="0"/>
    </xf>
    <xf numFmtId="44" fontId="3" fillId="3" borderId="18" xfId="0" applyNumberFormat="1" applyFont="1" applyFill="1" applyBorder="1" applyAlignment="1" applyProtection="1">
      <alignment horizontal="center" vertical="center"/>
      <protection locked="0"/>
    </xf>
    <xf numFmtId="0" fontId="9" fillId="3" borderId="0" xfId="0" applyFont="1" applyFill="1"/>
    <xf numFmtId="0" fontId="13" fillId="3" borderId="0" xfId="0" applyFont="1" applyFill="1" applyAlignment="1">
      <alignment horizontal="center" vertical="center" wrapText="1"/>
    </xf>
    <xf numFmtId="0" fontId="11" fillId="3" borderId="0" xfId="0" applyFont="1" applyFill="1" applyAlignment="1">
      <alignment horizontal="center" vertical="center"/>
    </xf>
    <xf numFmtId="44" fontId="3" fillId="3" borderId="0" xfId="0" applyNumberFormat="1" applyFont="1" applyFill="1" applyAlignment="1">
      <alignment vertical="center"/>
    </xf>
    <xf numFmtId="0" fontId="12" fillId="6" borderId="66" xfId="0" applyFont="1" applyFill="1" applyBorder="1" applyAlignment="1">
      <alignment horizontal="center" vertical="center" wrapText="1"/>
    </xf>
    <xf numFmtId="0" fontId="12" fillId="6" borderId="70" xfId="0" applyFont="1" applyFill="1" applyBorder="1" applyAlignment="1">
      <alignment horizontal="center" vertical="center" wrapText="1"/>
    </xf>
    <xf numFmtId="0" fontId="12" fillId="6" borderId="53" xfId="0" applyFont="1" applyFill="1" applyBorder="1" applyAlignment="1">
      <alignment horizontal="center" vertical="center" wrapText="1"/>
    </xf>
    <xf numFmtId="0" fontId="12" fillId="6" borderId="54" xfId="0" applyFont="1" applyFill="1" applyBorder="1" applyAlignment="1">
      <alignment horizontal="center" vertical="center" wrapText="1"/>
    </xf>
    <xf numFmtId="0" fontId="12" fillId="6" borderId="54" xfId="0" applyFont="1" applyFill="1" applyBorder="1" applyAlignment="1" applyProtection="1">
      <alignment horizontal="center" vertical="center" wrapText="1"/>
      <protection locked="0"/>
    </xf>
    <xf numFmtId="0" fontId="12" fillId="6" borderId="55" xfId="0" applyFont="1" applyFill="1" applyBorder="1" applyAlignment="1" applyProtection="1">
      <alignment horizontal="center" vertical="center" wrapText="1"/>
      <protection locked="0"/>
    </xf>
    <xf numFmtId="0" fontId="5" fillId="3" borderId="27" xfId="0" applyFont="1" applyFill="1" applyBorder="1" applyAlignment="1">
      <alignment horizontal="center" vertical="center" wrapText="1"/>
    </xf>
    <xf numFmtId="44" fontId="3" fillId="3" borderId="36" xfId="0" applyNumberFormat="1" applyFont="1" applyFill="1" applyBorder="1" applyAlignment="1" applyProtection="1">
      <alignment horizontal="center" vertical="center"/>
      <protection locked="0"/>
    </xf>
    <xf numFmtId="0" fontId="5" fillId="3" borderId="16" xfId="0" applyFont="1" applyFill="1" applyBorder="1" applyAlignment="1">
      <alignment horizontal="center" vertical="center" wrapText="1"/>
    </xf>
    <xf numFmtId="44" fontId="4" fillId="0" borderId="18" xfId="0" applyNumberFormat="1" applyFont="1" applyBorder="1" applyAlignment="1" applyProtection="1">
      <alignment horizontal="center" vertical="center"/>
      <protection locked="0"/>
    </xf>
    <xf numFmtId="44" fontId="4" fillId="0" borderId="36" xfId="0" applyNumberFormat="1" applyFont="1" applyBorder="1" applyAlignment="1" applyProtection="1">
      <alignment horizontal="center" vertical="center"/>
      <protection locked="0"/>
    </xf>
    <xf numFmtId="44" fontId="11" fillId="8" borderId="33" xfId="0" applyNumberFormat="1" applyFont="1" applyFill="1" applyBorder="1" applyAlignment="1" applyProtection="1">
      <alignment horizontal="center" vertical="center"/>
      <protection locked="0"/>
    </xf>
    <xf numFmtId="44" fontId="5" fillId="0" borderId="10" xfId="0" applyNumberFormat="1" applyFont="1" applyBorder="1" applyAlignment="1" applyProtection="1">
      <alignment horizontal="center" vertical="center" wrapText="1"/>
      <protection locked="0"/>
    </xf>
    <xf numFmtId="44" fontId="5" fillId="0" borderId="14" xfId="0" applyNumberFormat="1" applyFont="1" applyBorder="1" applyAlignment="1" applyProtection="1">
      <alignment horizontal="center" vertical="center" wrapText="1"/>
      <protection locked="0"/>
    </xf>
    <xf numFmtId="44" fontId="2" fillId="4" borderId="10" xfId="0" applyNumberFormat="1" applyFont="1" applyFill="1" applyBorder="1" applyAlignment="1" applyProtection="1">
      <alignment horizontal="center" vertical="center" wrapText="1"/>
      <protection locked="0"/>
    </xf>
    <xf numFmtId="44" fontId="2" fillId="4" borderId="14" xfId="0" applyNumberFormat="1" applyFont="1" applyFill="1" applyBorder="1" applyAlignment="1" applyProtection="1">
      <alignment horizontal="center" vertical="center" wrapText="1"/>
      <protection locked="0"/>
    </xf>
    <xf numFmtId="44" fontId="4" fillId="0" borderId="18" xfId="0" applyNumberFormat="1" applyFont="1" applyBorder="1" applyAlignment="1" applyProtection="1">
      <alignment vertical="center"/>
      <protection locked="0"/>
    </xf>
    <xf numFmtId="44" fontId="2" fillId="4" borderId="41" xfId="0" applyNumberFormat="1" applyFont="1" applyFill="1" applyBorder="1" applyAlignment="1" applyProtection="1">
      <alignment horizontal="center" vertical="center" wrapText="1"/>
      <protection locked="0"/>
    </xf>
    <xf numFmtId="44" fontId="2" fillId="4" borderId="52" xfId="0" applyNumberFormat="1" applyFont="1" applyFill="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44" fontId="2" fillId="0" borderId="32" xfId="0" applyNumberFormat="1" applyFont="1" applyBorder="1" applyAlignment="1" applyProtection="1">
      <alignment horizontal="center" vertical="center" wrapText="1"/>
      <protection locked="0"/>
    </xf>
    <xf numFmtId="0" fontId="3" fillId="2" borderId="32" xfId="0" applyFont="1" applyFill="1" applyBorder="1" applyAlignment="1">
      <alignment horizontal="center" vertical="center"/>
    </xf>
    <xf numFmtId="0" fontId="5" fillId="3" borderId="5" xfId="0" applyFont="1" applyFill="1" applyBorder="1" applyAlignment="1">
      <alignment horizontal="center" vertical="center" wrapText="1"/>
    </xf>
    <xf numFmtId="44" fontId="4" fillId="0" borderId="31" xfId="0" applyNumberFormat="1" applyFont="1" applyBorder="1" applyAlignment="1" applyProtection="1">
      <alignment horizontal="center" vertical="center"/>
      <protection locked="0"/>
    </xf>
    <xf numFmtId="0" fontId="11" fillId="0" borderId="0" xfId="0" applyFont="1" applyAlignment="1">
      <alignment vertical="center"/>
    </xf>
    <xf numFmtId="0" fontId="11" fillId="0" borderId="0" xfId="0" applyFont="1" applyAlignment="1">
      <alignment horizontal="center" vertical="center"/>
    </xf>
    <xf numFmtId="44" fontId="9" fillId="0" borderId="0" xfId="0" applyNumberFormat="1" applyFont="1" applyAlignment="1">
      <alignment vertical="center"/>
    </xf>
    <xf numFmtId="0" fontId="14" fillId="3" borderId="10"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6" fillId="3" borderId="17" xfId="0" applyFont="1" applyFill="1" applyBorder="1" applyAlignment="1">
      <alignment horizontal="center" vertical="center" wrapText="1"/>
    </xf>
    <xf numFmtId="44" fontId="2" fillId="4" borderId="10" xfId="0" applyNumberFormat="1" applyFont="1" applyFill="1" applyBorder="1" applyAlignment="1" applyProtection="1">
      <alignment vertical="center" wrapText="1"/>
      <protection locked="0"/>
    </xf>
    <xf numFmtId="44" fontId="4" fillId="0" borderId="11" xfId="0" applyNumberFormat="1" applyFont="1" applyBorder="1" applyAlignment="1" applyProtection="1">
      <alignment vertical="center"/>
      <protection locked="0"/>
    </xf>
    <xf numFmtId="44" fontId="2" fillId="4" borderId="14" xfId="0" applyNumberFormat="1" applyFont="1" applyFill="1" applyBorder="1" applyAlignment="1" applyProtection="1">
      <alignment vertical="center" wrapText="1"/>
      <protection locked="0"/>
    </xf>
    <xf numFmtId="44" fontId="4" fillId="0" borderId="15" xfId="0" applyNumberFormat="1" applyFont="1" applyBorder="1" applyAlignment="1" applyProtection="1">
      <alignment vertical="center"/>
      <protection locked="0"/>
    </xf>
    <xf numFmtId="0" fontId="9" fillId="2" borderId="0" xfId="0" applyFont="1" applyFill="1" applyAlignment="1">
      <alignment horizontal="center"/>
    </xf>
    <xf numFmtId="44" fontId="3" fillId="8" borderId="63" xfId="0" applyNumberFormat="1" applyFont="1" applyFill="1" applyBorder="1" applyAlignment="1" applyProtection="1">
      <alignment horizontal="center" vertical="center"/>
      <protection locked="0"/>
    </xf>
    <xf numFmtId="0" fontId="11" fillId="2" borderId="5" xfId="0" applyFont="1" applyFill="1" applyBorder="1" applyAlignment="1">
      <alignment horizontal="center" vertical="center"/>
    </xf>
    <xf numFmtId="44" fontId="2" fillId="3" borderId="13" xfId="0" applyNumberFormat="1" applyFont="1" applyFill="1" applyBorder="1" applyAlignment="1" applyProtection="1">
      <alignment horizontal="center" vertical="center" wrapText="1"/>
      <protection locked="0"/>
    </xf>
    <xf numFmtId="44" fontId="2" fillId="3" borderId="52" xfId="0" applyNumberFormat="1" applyFont="1" applyFill="1" applyBorder="1" applyAlignment="1" applyProtection="1">
      <alignment horizontal="center" vertical="center" wrapText="1"/>
      <protection locked="0"/>
    </xf>
    <xf numFmtId="44" fontId="4" fillId="3" borderId="39" xfId="0" applyNumberFormat="1" applyFont="1" applyFill="1" applyBorder="1" applyAlignment="1" applyProtection="1">
      <alignment horizontal="center" vertical="center"/>
      <protection locked="0"/>
    </xf>
    <xf numFmtId="44" fontId="4" fillId="3" borderId="14" xfId="0" applyNumberFormat="1" applyFont="1" applyFill="1" applyBorder="1" applyAlignment="1" applyProtection="1">
      <alignment horizontal="center" vertical="center"/>
      <protection locked="0"/>
    </xf>
    <xf numFmtId="44" fontId="2" fillId="0" borderId="10" xfId="0" applyNumberFormat="1" applyFont="1" applyBorder="1" applyAlignment="1">
      <alignment horizontal="center" vertical="center" wrapText="1"/>
    </xf>
    <xf numFmtId="44" fontId="4" fillId="0" borderId="11" xfId="0" applyNumberFormat="1" applyFont="1" applyBorder="1" applyAlignment="1">
      <alignment horizontal="center" vertical="center"/>
    </xf>
    <xf numFmtId="44" fontId="2" fillId="0" borderId="14" xfId="0" applyNumberFormat="1" applyFont="1" applyBorder="1" applyAlignment="1">
      <alignment horizontal="center" vertical="center" wrapText="1"/>
    </xf>
    <xf numFmtId="44" fontId="4" fillId="0" borderId="15" xfId="0" applyNumberFormat="1" applyFont="1" applyBorder="1" applyAlignment="1">
      <alignment horizontal="center" vertical="center"/>
    </xf>
    <xf numFmtId="0" fontId="3" fillId="10" borderId="47" xfId="0" applyFont="1" applyFill="1" applyBorder="1" applyAlignment="1">
      <alignment horizontal="center" vertical="center"/>
    </xf>
    <xf numFmtId="44" fontId="3" fillId="10" borderId="3" xfId="0" applyNumberFormat="1" applyFont="1" applyFill="1" applyBorder="1" applyAlignment="1">
      <alignment vertical="center"/>
    </xf>
    <xf numFmtId="164" fontId="2" fillId="0" borderId="73" xfId="0" applyNumberFormat="1" applyFont="1" applyBorder="1" applyAlignment="1">
      <alignment horizontal="center" vertical="center" wrapText="1"/>
    </xf>
    <xf numFmtId="164" fontId="2" fillId="0" borderId="74" xfId="0" applyNumberFormat="1" applyFont="1" applyBorder="1" applyAlignment="1">
      <alignment horizontal="center" vertical="center" wrapText="1"/>
    </xf>
    <xf numFmtId="164" fontId="2" fillId="0" borderId="73" xfId="0" applyNumberFormat="1" applyFont="1" applyBorder="1" applyAlignment="1" applyProtection="1">
      <alignment horizontal="center" vertical="center" wrapText="1"/>
      <protection locked="0"/>
    </xf>
    <xf numFmtId="164" fontId="2" fillId="0" borderId="74" xfId="0" applyNumberFormat="1" applyFont="1" applyBorder="1" applyAlignment="1" applyProtection="1">
      <alignment horizontal="center" vertical="center" wrapText="1"/>
      <protection locked="0"/>
    </xf>
    <xf numFmtId="164" fontId="2" fillId="0" borderId="75" xfId="0" applyNumberFormat="1" applyFont="1" applyBorder="1" applyAlignment="1" applyProtection="1">
      <alignment horizontal="center" vertical="center" wrapText="1"/>
      <protection locked="0"/>
    </xf>
    <xf numFmtId="44" fontId="11" fillId="5" borderId="33" xfId="0" applyNumberFormat="1" applyFont="1" applyFill="1" applyBorder="1" applyAlignment="1">
      <alignment vertical="center"/>
    </xf>
    <xf numFmtId="44" fontId="11" fillId="5" borderId="6" xfId="0" applyNumberFormat="1" applyFont="1" applyFill="1" applyBorder="1" applyAlignment="1">
      <alignment vertical="center"/>
    </xf>
    <xf numFmtId="44" fontId="15" fillId="8" borderId="33" xfId="0" applyNumberFormat="1" applyFont="1" applyFill="1" applyBorder="1" applyAlignment="1" applyProtection="1">
      <alignment horizontal="center" vertical="center"/>
      <protection locked="0"/>
    </xf>
    <xf numFmtId="44" fontId="11" fillId="5" borderId="30" xfId="0" applyNumberFormat="1" applyFont="1" applyFill="1" applyBorder="1" applyAlignment="1">
      <alignment vertical="center"/>
    </xf>
    <xf numFmtId="0" fontId="2" fillId="0" borderId="43" xfId="0" applyFont="1" applyBorder="1" applyAlignment="1">
      <alignment vertical="top" wrapText="1"/>
    </xf>
    <xf numFmtId="0" fontId="2" fillId="0" borderId="0" xfId="0" applyFont="1" applyAlignment="1">
      <alignment vertical="top" wrapText="1"/>
    </xf>
    <xf numFmtId="0" fontId="10" fillId="2" borderId="63" xfId="0" applyFont="1" applyFill="1" applyBorder="1" applyAlignment="1">
      <alignment horizontal="center"/>
    </xf>
    <xf numFmtId="0" fontId="10" fillId="2" borderId="4" xfId="0" applyFont="1" applyFill="1" applyBorder="1" applyAlignment="1">
      <alignment horizontal="center"/>
    </xf>
    <xf numFmtId="0" fontId="10" fillId="2" borderId="30" xfId="0" applyFont="1" applyFill="1" applyBorder="1" applyAlignment="1">
      <alignment horizontal="center"/>
    </xf>
    <xf numFmtId="0" fontId="9" fillId="2" borderId="63" xfId="0" applyFont="1" applyFill="1" applyBorder="1" applyAlignment="1">
      <alignment horizontal="center"/>
    </xf>
    <xf numFmtId="0" fontId="9" fillId="2" borderId="4" xfId="0" applyFont="1" applyFill="1" applyBorder="1" applyAlignment="1">
      <alignment horizontal="center"/>
    </xf>
    <xf numFmtId="0" fontId="9" fillId="2" borderId="7" xfId="0" applyFont="1" applyFill="1" applyBorder="1" applyAlignment="1">
      <alignment horizontal="center"/>
    </xf>
    <xf numFmtId="0" fontId="9" fillId="2" borderId="28" xfId="0" applyFont="1" applyFill="1" applyBorder="1" applyAlignment="1">
      <alignment horizontal="center"/>
    </xf>
    <xf numFmtId="0" fontId="9" fillId="2" borderId="30" xfId="0" applyFont="1" applyFill="1" applyBorder="1" applyAlignment="1">
      <alignment horizontal="center"/>
    </xf>
    <xf numFmtId="0" fontId="11" fillId="2" borderId="59"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56"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56" xfId="0" applyFont="1" applyFill="1" applyBorder="1" applyAlignment="1">
      <alignment horizontal="center" vertical="center"/>
    </xf>
    <xf numFmtId="0" fontId="3" fillId="10" borderId="59"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57" xfId="0" applyFont="1" applyFill="1" applyBorder="1" applyAlignment="1">
      <alignment horizontal="center" vertical="center"/>
    </xf>
    <xf numFmtId="0" fontId="12" fillId="6" borderId="54" xfId="0" applyFont="1" applyFill="1" applyBorder="1" applyAlignment="1">
      <alignment horizontal="center" vertical="center" wrapText="1"/>
    </xf>
    <xf numFmtId="0" fontId="12" fillId="6" borderId="64" xfId="0" applyFont="1" applyFill="1" applyBorder="1" applyAlignment="1">
      <alignment horizontal="center" vertical="center" wrapText="1"/>
    </xf>
    <xf numFmtId="0" fontId="12" fillId="6" borderId="60" xfId="0" applyFont="1" applyFill="1" applyBorder="1" applyAlignment="1">
      <alignment horizontal="center" vertical="center" wrapText="1"/>
    </xf>
    <xf numFmtId="0" fontId="3" fillId="2" borderId="25"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2" fillId="7" borderId="25"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67" xfId="0" applyFont="1" applyFill="1" applyBorder="1" applyAlignment="1">
      <alignment horizontal="center" vertical="center" wrapText="1"/>
    </xf>
    <xf numFmtId="0" fontId="5" fillId="8" borderId="59" xfId="0" applyFont="1" applyFill="1" applyBorder="1" applyAlignment="1">
      <alignment horizontal="right" vertical="center" wrapText="1"/>
    </xf>
    <xf numFmtId="0" fontId="5" fillId="8" borderId="2" xfId="0" applyFont="1" applyFill="1" applyBorder="1" applyAlignment="1">
      <alignment horizontal="right" vertical="center" wrapText="1"/>
    </xf>
    <xf numFmtId="0" fontId="5" fillId="8" borderId="3" xfId="0" applyFont="1" applyFill="1" applyBorder="1" applyAlignment="1">
      <alignment horizontal="right"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2" xfId="0" applyFont="1" applyBorder="1" applyAlignment="1">
      <alignment horizontal="center" vertical="center" wrapText="1"/>
    </xf>
    <xf numFmtId="44" fontId="5" fillId="0" borderId="34" xfId="0" applyNumberFormat="1" applyFont="1" applyBorder="1" applyAlignment="1" applyProtection="1">
      <alignment horizontal="center" vertical="center" wrapText="1"/>
      <protection locked="0"/>
    </xf>
    <xf numFmtId="44" fontId="5" fillId="0" borderId="16" xfId="0" applyNumberFormat="1" applyFont="1" applyBorder="1" applyAlignment="1" applyProtection="1">
      <alignment horizontal="center" vertical="center" wrapText="1"/>
      <protection locked="0"/>
    </xf>
    <xf numFmtId="0" fontId="2" fillId="9" borderId="32" xfId="0" applyFont="1" applyFill="1" applyBorder="1" applyAlignment="1">
      <alignment horizontal="center" vertical="center" wrapText="1"/>
    </xf>
    <xf numFmtId="0" fontId="2" fillId="3" borderId="25"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11" fillId="2" borderId="5" xfId="0" applyFont="1" applyFill="1" applyBorder="1" applyAlignment="1">
      <alignment horizontal="center" vertical="center"/>
    </xf>
    <xf numFmtId="0" fontId="2" fillId="3" borderId="41" xfId="0" applyFont="1" applyFill="1" applyBorder="1" applyAlignment="1">
      <alignment horizontal="left" vertical="center" wrapText="1"/>
    </xf>
    <xf numFmtId="0" fontId="2" fillId="3" borderId="4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3" fillId="2" borderId="68"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4"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14" fillId="3" borderId="10" xfId="0" applyFont="1" applyFill="1" applyBorder="1" applyAlignment="1">
      <alignment horizontal="center" vertical="center" wrapText="1"/>
    </xf>
    <xf numFmtId="0" fontId="3" fillId="2" borderId="44" xfId="0" applyFont="1" applyFill="1" applyBorder="1" applyAlignment="1">
      <alignment horizontal="center" vertical="center"/>
    </xf>
    <xf numFmtId="0" fontId="3" fillId="2" borderId="51"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8" borderId="56" xfId="0" applyFont="1" applyFill="1" applyBorder="1" applyAlignment="1">
      <alignment horizontal="right" vertical="center" wrapText="1"/>
    </xf>
    <xf numFmtId="44" fontId="5" fillId="0" borderId="44" xfId="0" applyNumberFormat="1" applyFont="1" applyBorder="1" applyAlignment="1" applyProtection="1">
      <alignment horizontal="center" vertical="center" wrapText="1"/>
      <protection locked="0"/>
    </xf>
    <xf numFmtId="44" fontId="5" fillId="0" borderId="46" xfId="0" applyNumberFormat="1" applyFont="1" applyBorder="1" applyAlignment="1" applyProtection="1">
      <alignment horizontal="center" vertical="center" wrapText="1"/>
      <protection locked="0"/>
    </xf>
    <xf numFmtId="0" fontId="2" fillId="3" borderId="14" xfId="0" applyFont="1" applyFill="1" applyBorder="1" applyAlignment="1">
      <alignment horizontal="center" vertical="center" wrapText="1"/>
    </xf>
    <xf numFmtId="0" fontId="2" fillId="3" borderId="14" xfId="0" applyFont="1" applyFill="1" applyBorder="1" applyAlignment="1">
      <alignment horizontal="left" vertical="center" wrapText="1"/>
    </xf>
    <xf numFmtId="0" fontId="5" fillId="8" borderId="28" xfId="0" applyFont="1" applyFill="1" applyBorder="1" applyAlignment="1">
      <alignment horizontal="right" vertical="center" wrapText="1"/>
    </xf>
    <xf numFmtId="0" fontId="5" fillId="8" borderId="29" xfId="0" applyFont="1" applyFill="1" applyBorder="1" applyAlignment="1">
      <alignment horizontal="right" vertical="center" wrapText="1"/>
    </xf>
    <xf numFmtId="0" fontId="5" fillId="8" borderId="49" xfId="0" applyFont="1" applyFill="1" applyBorder="1" applyAlignment="1">
      <alignment horizontal="right" vertical="center" wrapText="1"/>
    </xf>
    <xf numFmtId="0" fontId="2" fillId="3" borderId="12"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22"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13" xfId="0" applyFont="1" applyFill="1" applyBorder="1" applyAlignment="1">
      <alignment horizontal="center" vertical="center" wrapText="1"/>
    </xf>
    <xf numFmtId="44" fontId="5" fillId="0" borderId="44" xfId="1" applyFont="1" applyBorder="1" applyAlignment="1" applyProtection="1">
      <alignment horizontal="center" vertical="center" wrapText="1"/>
      <protection locked="0"/>
    </xf>
    <xf numFmtId="44" fontId="5" fillId="0" borderId="46" xfId="1" applyFont="1" applyBorder="1" applyAlignment="1" applyProtection="1">
      <alignment horizontal="center" vertical="center" wrapText="1"/>
      <protection locked="0"/>
    </xf>
    <xf numFmtId="44" fontId="2" fillId="0" borderId="44" xfId="0" applyNumberFormat="1" applyFont="1" applyBorder="1" applyAlignment="1" applyProtection="1">
      <alignment horizontal="center" vertical="center" wrapText="1"/>
      <protection locked="0"/>
    </xf>
    <xf numFmtId="44" fontId="2" fillId="0" borderId="46" xfId="0" applyNumberFormat="1" applyFont="1" applyBorder="1" applyAlignment="1" applyProtection="1">
      <alignment horizontal="center" vertical="center" wrapText="1"/>
      <protection locked="0"/>
    </xf>
    <xf numFmtId="0" fontId="3" fillId="10" borderId="57" xfId="0" applyFont="1" applyFill="1" applyBorder="1" applyAlignment="1">
      <alignment horizontal="center" vertical="center"/>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5" fillId="8" borderId="24" xfId="0" applyFont="1" applyFill="1" applyBorder="1" applyAlignment="1">
      <alignment horizontal="right" vertical="center" wrapText="1"/>
    </xf>
    <xf numFmtId="0" fontId="2" fillId="0" borderId="43" xfId="0" applyFont="1" applyBorder="1" applyAlignment="1">
      <alignment horizontal="center" vertical="center" wrapText="1"/>
    </xf>
    <xf numFmtId="0" fontId="2" fillId="0" borderId="0" xfId="0" applyFont="1" applyAlignment="1">
      <alignment horizontal="center" vertical="center" wrapText="1"/>
    </xf>
    <xf numFmtId="0" fontId="2" fillId="0" borderId="29" xfId="0" applyFont="1" applyBorder="1" applyAlignment="1">
      <alignment horizontal="center" vertical="center" wrapText="1"/>
    </xf>
    <xf numFmtId="0" fontId="3" fillId="2" borderId="52"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2" fillId="3" borderId="71" xfId="0" applyFont="1" applyFill="1" applyBorder="1" applyAlignment="1">
      <alignment horizontal="center" vertical="center" wrapText="1"/>
    </xf>
    <xf numFmtId="0" fontId="2" fillId="3" borderId="9" xfId="0" applyFont="1" applyFill="1" applyBorder="1" applyAlignment="1">
      <alignment horizontal="center" vertical="center" wrapText="1"/>
    </xf>
    <xf numFmtId="44" fontId="5" fillId="4" borderId="34" xfId="0" applyNumberFormat="1" applyFont="1" applyFill="1" applyBorder="1" applyAlignment="1" applyProtection="1">
      <alignment horizontal="center" vertical="center" wrapText="1"/>
      <protection locked="0"/>
    </xf>
    <xf numFmtId="44" fontId="5" fillId="4" borderId="16" xfId="0" applyNumberFormat="1" applyFont="1" applyFill="1" applyBorder="1" applyAlignment="1" applyProtection="1">
      <alignment horizontal="center" vertical="center" wrapText="1"/>
      <protection locked="0"/>
    </xf>
    <xf numFmtId="0" fontId="14" fillId="3" borderId="8"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5" fillId="8" borderId="1" xfId="0" applyFont="1" applyFill="1" applyBorder="1" applyAlignment="1">
      <alignment horizontal="right" vertical="center" wrapText="1"/>
    </xf>
    <xf numFmtId="0" fontId="5" fillId="8" borderId="43" xfId="0" applyFont="1" applyFill="1" applyBorder="1" applyAlignment="1">
      <alignment horizontal="right" vertical="center" wrapText="1"/>
    </xf>
    <xf numFmtId="0" fontId="5" fillId="8" borderId="62" xfId="0" applyFont="1" applyFill="1" applyBorder="1" applyAlignment="1">
      <alignment horizontal="righ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8" xfId="0" applyFont="1" applyBorder="1" applyAlignment="1">
      <alignment horizontal="center" vertical="center" wrapText="1"/>
    </xf>
    <xf numFmtId="0" fontId="2" fillId="3" borderId="72"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2" borderId="34"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44" fontId="5" fillId="0" borderId="57" xfId="0" applyNumberFormat="1" applyFont="1" applyBorder="1" applyAlignment="1" applyProtection="1">
      <alignment horizontal="center" vertical="center" wrapText="1"/>
      <protection locked="0"/>
    </xf>
    <xf numFmtId="44" fontId="5" fillId="0" borderId="56" xfId="0" applyNumberFormat="1" applyFont="1" applyBorder="1" applyAlignment="1" applyProtection="1">
      <alignment horizontal="center" vertical="center" wrapText="1"/>
      <protection locked="0"/>
    </xf>
    <xf numFmtId="44" fontId="5" fillId="3" borderId="34" xfId="0" applyNumberFormat="1" applyFont="1" applyFill="1" applyBorder="1" applyAlignment="1" applyProtection="1">
      <alignment horizontal="center" vertical="center" wrapText="1"/>
      <protection locked="0"/>
    </xf>
    <xf numFmtId="44" fontId="5" fillId="3" borderId="16" xfId="0" applyNumberFormat="1" applyFont="1" applyFill="1" applyBorder="1" applyAlignment="1" applyProtection="1">
      <alignment horizontal="center" vertical="center" wrapText="1"/>
      <protection locked="0"/>
    </xf>
    <xf numFmtId="44" fontId="5" fillId="3" borderId="25" xfId="0" applyNumberFormat="1" applyFont="1" applyFill="1" applyBorder="1" applyAlignment="1" applyProtection="1">
      <alignment horizontal="center" vertical="center" wrapText="1"/>
      <protection locked="0"/>
    </xf>
    <xf numFmtId="44" fontId="5" fillId="3" borderId="13" xfId="0" applyNumberFormat="1" applyFont="1" applyFill="1" applyBorder="1" applyAlignment="1" applyProtection="1">
      <alignment horizontal="center" vertical="center" wrapText="1"/>
      <protection locked="0"/>
    </xf>
    <xf numFmtId="0" fontId="2" fillId="7" borderId="69"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3" fillId="0" borderId="43" xfId="0" applyFont="1" applyBorder="1" applyAlignment="1">
      <alignment horizontal="center" vertical="center" wrapText="1"/>
    </xf>
    <xf numFmtId="0" fontId="13" fillId="0" borderId="0" xfId="0" applyFont="1" applyAlignment="1">
      <alignment horizontal="center" vertical="center" wrapText="1"/>
    </xf>
    <xf numFmtId="0" fontId="13" fillId="0" borderId="29"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29"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8" fillId="0" borderId="29" xfId="0" applyFont="1" applyBorder="1" applyAlignment="1">
      <alignment horizontal="center" vertical="center"/>
    </xf>
    <xf numFmtId="0" fontId="2" fillId="4" borderId="4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2" xfId="0"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87"/>
  <sheetViews>
    <sheetView showGridLines="0" tabSelected="1" topLeftCell="A244" zoomScale="130" zoomScaleNormal="130" zoomScaleSheetLayoutView="110" workbookViewId="0">
      <selection activeCell="C257" sqref="C257:N287"/>
    </sheetView>
  </sheetViews>
  <sheetFormatPr defaultColWidth="11.42578125" defaultRowHeight="12.75" x14ac:dyDescent="0.25"/>
  <cols>
    <col min="1" max="1" width="4.85546875" style="36" customWidth="1"/>
    <col min="2" max="2" width="1.28515625" style="36" customWidth="1"/>
    <col min="3" max="3" width="4.42578125" style="36" bestFit="1" customWidth="1"/>
    <col min="4" max="4" width="19.28515625" style="47" customWidth="1"/>
    <col min="5" max="5" width="6.28515625" style="36" customWidth="1"/>
    <col min="6" max="6" width="7.28515625" style="36" customWidth="1"/>
    <col min="7" max="7" width="15.5703125" style="36" bestFit="1" customWidth="1"/>
    <col min="8" max="8" width="11.42578125" style="36"/>
    <col min="9" max="9" width="5.7109375" style="36" customWidth="1"/>
    <col min="10" max="10" width="12.140625" style="36" customWidth="1"/>
    <col min="11" max="11" width="13.28515625" style="36" bestFit="1" customWidth="1"/>
    <col min="12" max="12" width="13.140625" style="36" bestFit="1" customWidth="1"/>
    <col min="13" max="13" width="12.28515625" style="36" bestFit="1" customWidth="1"/>
    <col min="14" max="14" width="18.140625" style="36" bestFit="1" customWidth="1"/>
    <col min="15" max="16384" width="11.42578125" style="36"/>
  </cols>
  <sheetData>
    <row r="1" spans="2:14" ht="28.5" customHeight="1" thickBot="1" x14ac:dyDescent="0.3">
      <c r="B1" s="281" t="s">
        <v>100</v>
      </c>
      <c r="C1" s="281"/>
      <c r="D1" s="281"/>
      <c r="E1" s="281"/>
      <c r="F1" s="281"/>
      <c r="G1" s="281"/>
      <c r="H1" s="281"/>
      <c r="I1" s="281"/>
      <c r="J1" s="281"/>
      <c r="K1" s="281"/>
      <c r="L1" s="281"/>
      <c r="M1" s="281"/>
      <c r="N1" s="281"/>
    </row>
    <row r="2" spans="2:14" s="37" customFormat="1" ht="15.95" customHeight="1" thickBot="1" x14ac:dyDescent="0.35">
      <c r="B2" s="126"/>
      <c r="C2" s="135" t="s">
        <v>0</v>
      </c>
      <c r="D2" s="135"/>
      <c r="E2" s="135"/>
      <c r="F2" s="135"/>
      <c r="G2" s="135"/>
      <c r="H2" s="135"/>
      <c r="I2" s="135"/>
      <c r="J2" s="135"/>
      <c r="K2" s="135"/>
      <c r="L2" s="135"/>
      <c r="M2" s="135"/>
      <c r="N2" s="142"/>
    </row>
    <row r="3" spans="2:14" ht="26.25" thickBot="1" x14ac:dyDescent="0.3">
      <c r="B3" s="127"/>
      <c r="C3" s="38" t="s">
        <v>1</v>
      </c>
      <c r="D3" s="39" t="s">
        <v>2</v>
      </c>
      <c r="E3" s="146" t="s">
        <v>3</v>
      </c>
      <c r="F3" s="146"/>
      <c r="G3" s="39" t="s">
        <v>4</v>
      </c>
      <c r="H3" s="146" t="s">
        <v>5</v>
      </c>
      <c r="I3" s="146"/>
      <c r="J3" s="146"/>
      <c r="K3" s="146"/>
      <c r="L3" s="40" t="s">
        <v>6</v>
      </c>
      <c r="M3" s="40" t="s">
        <v>7</v>
      </c>
      <c r="N3" s="41" t="s">
        <v>8</v>
      </c>
    </row>
    <row r="4" spans="2:14" ht="14.25" customHeight="1" x14ac:dyDescent="0.25">
      <c r="B4" s="127"/>
      <c r="C4" s="187">
        <v>1</v>
      </c>
      <c r="D4" s="181" t="s">
        <v>9</v>
      </c>
      <c r="E4" s="193">
        <v>4</v>
      </c>
      <c r="F4" s="193"/>
      <c r="G4" s="11">
        <v>4</v>
      </c>
      <c r="H4" s="194" t="s">
        <v>79</v>
      </c>
      <c r="I4" s="194"/>
      <c r="J4" s="194"/>
      <c r="K4" s="194"/>
      <c r="L4" s="115">
        <v>6063.2560317890848</v>
      </c>
      <c r="M4" s="109">
        <f>L4*G4</f>
        <v>24253.024127156339</v>
      </c>
      <c r="N4" s="110">
        <f>M4*12</f>
        <v>291036.28952587605</v>
      </c>
    </row>
    <row r="5" spans="2:14" x14ac:dyDescent="0.25">
      <c r="B5" s="127"/>
      <c r="C5" s="188"/>
      <c r="D5" s="182"/>
      <c r="E5" s="204">
        <v>3</v>
      </c>
      <c r="F5" s="204"/>
      <c r="G5" s="15">
        <v>3</v>
      </c>
      <c r="H5" s="205" t="s">
        <v>80</v>
      </c>
      <c r="I5" s="205"/>
      <c r="J5" s="205"/>
      <c r="K5" s="205"/>
      <c r="L5" s="116">
        <v>4730.0641316063575</v>
      </c>
      <c r="M5" s="111">
        <f t="shared" ref="M5:M7" si="0">L5*G5</f>
        <v>14190.192394819072</v>
      </c>
      <c r="N5" s="112">
        <f t="shared" ref="N5:N7" si="1">M5*12</f>
        <v>170282.30873782886</v>
      </c>
    </row>
    <row r="6" spans="2:14" ht="13.5" customHeight="1" x14ac:dyDescent="0.25">
      <c r="B6" s="127"/>
      <c r="C6" s="188"/>
      <c r="D6" s="182"/>
      <c r="E6" s="204">
        <v>1</v>
      </c>
      <c r="F6" s="204"/>
      <c r="G6" s="15">
        <v>1</v>
      </c>
      <c r="H6" s="205" t="s">
        <v>81</v>
      </c>
      <c r="I6" s="205"/>
      <c r="J6" s="205"/>
      <c r="K6" s="205"/>
      <c r="L6" s="116">
        <v>4730.0641316063575</v>
      </c>
      <c r="M6" s="111">
        <f t="shared" si="0"/>
        <v>4730.0641316063575</v>
      </c>
      <c r="N6" s="112">
        <f t="shared" si="1"/>
        <v>56760.76957927629</v>
      </c>
    </row>
    <row r="7" spans="2:14" x14ac:dyDescent="0.25">
      <c r="B7" s="127"/>
      <c r="C7" s="188"/>
      <c r="D7" s="182"/>
      <c r="E7" s="204">
        <v>1</v>
      </c>
      <c r="F7" s="204"/>
      <c r="G7" s="15">
        <v>1</v>
      </c>
      <c r="H7" s="205" t="s">
        <v>82</v>
      </c>
      <c r="I7" s="205"/>
      <c r="J7" s="205"/>
      <c r="K7" s="205"/>
      <c r="L7" s="116">
        <v>6411.8380580365592</v>
      </c>
      <c r="M7" s="111">
        <f t="shared" si="0"/>
        <v>6411.8380580365592</v>
      </c>
      <c r="N7" s="112">
        <f t="shared" si="1"/>
        <v>76942.056696438711</v>
      </c>
    </row>
    <row r="8" spans="2:14" ht="13.5" customHeight="1" x14ac:dyDescent="0.25">
      <c r="B8" s="127"/>
      <c r="C8" s="188"/>
      <c r="D8" s="182"/>
      <c r="E8" s="149" t="s">
        <v>10</v>
      </c>
      <c r="F8" s="151"/>
      <c r="G8" s="24">
        <f>SUM(G4:G7)</f>
        <v>9</v>
      </c>
      <c r="H8" s="149" t="s">
        <v>11</v>
      </c>
      <c r="I8" s="150"/>
      <c r="J8" s="150"/>
      <c r="K8" s="150"/>
      <c r="L8" s="151"/>
      <c r="M8" s="25">
        <f>SUM(M4:M7)</f>
        <v>49585.118711618328</v>
      </c>
      <c r="N8" s="26">
        <f>SUM(N4:N7)</f>
        <v>595021.42453941994</v>
      </c>
    </row>
    <row r="9" spans="2:14" ht="15" customHeight="1" x14ac:dyDescent="0.25">
      <c r="B9" s="127"/>
      <c r="C9" s="188"/>
      <c r="D9" s="182"/>
      <c r="E9" s="221" t="s">
        <v>12</v>
      </c>
      <c r="F9" s="222"/>
      <c r="G9" s="222"/>
      <c r="H9" s="222"/>
      <c r="I9" s="222"/>
      <c r="J9" s="223"/>
      <c r="K9" s="42" t="s">
        <v>13</v>
      </c>
      <c r="L9" s="147" t="s">
        <v>14</v>
      </c>
      <c r="M9" s="148"/>
      <c r="N9" s="1" t="s">
        <v>15</v>
      </c>
    </row>
    <row r="10" spans="2:14" ht="13.5" thickBot="1" x14ac:dyDescent="0.3">
      <c r="B10" s="127"/>
      <c r="C10" s="188"/>
      <c r="D10" s="182"/>
      <c r="E10" s="224"/>
      <c r="F10" s="225"/>
      <c r="G10" s="225"/>
      <c r="H10" s="225"/>
      <c r="I10" s="225"/>
      <c r="J10" s="226"/>
      <c r="K10" s="9">
        <v>915.2</v>
      </c>
      <c r="L10" s="216">
        <v>32.917017403721097</v>
      </c>
      <c r="M10" s="217"/>
      <c r="N10" s="10">
        <f>L10*K10</f>
        <v>30125.65432788555</v>
      </c>
    </row>
    <row r="11" spans="2:14" ht="13.5" customHeight="1" thickBot="1" x14ac:dyDescent="0.3">
      <c r="B11" s="127"/>
      <c r="C11" s="189"/>
      <c r="D11" s="174"/>
      <c r="E11" s="153" t="s">
        <v>16</v>
      </c>
      <c r="F11" s="154"/>
      <c r="G11" s="154"/>
      <c r="H11" s="154"/>
      <c r="I11" s="154"/>
      <c r="J11" s="154"/>
      <c r="K11" s="154"/>
      <c r="L11" s="154"/>
      <c r="M11" s="201"/>
      <c r="N11" s="31">
        <f>N8+N10</f>
        <v>625147.07886730554</v>
      </c>
    </row>
    <row r="12" spans="2:14" x14ac:dyDescent="0.25">
      <c r="B12" s="127"/>
      <c r="C12" s="187">
        <v>2</v>
      </c>
      <c r="D12" s="181" t="s">
        <v>71</v>
      </c>
      <c r="E12" s="193">
        <v>1</v>
      </c>
      <c r="F12" s="193"/>
      <c r="G12" s="11">
        <v>1</v>
      </c>
      <c r="H12" s="194" t="s">
        <v>79</v>
      </c>
      <c r="I12" s="194"/>
      <c r="J12" s="194"/>
      <c r="K12" s="194"/>
      <c r="L12" s="13">
        <v>6063.2560317890848</v>
      </c>
      <c r="M12" s="13">
        <v>6063.2560317890848</v>
      </c>
      <c r="N12" s="14">
        <f>M12*12</f>
        <v>72759.072381469014</v>
      </c>
    </row>
    <row r="13" spans="2:14" ht="13.5" customHeight="1" x14ac:dyDescent="0.25">
      <c r="B13" s="127"/>
      <c r="C13" s="188"/>
      <c r="D13" s="182"/>
      <c r="E13" s="149" t="s">
        <v>10</v>
      </c>
      <c r="F13" s="151"/>
      <c r="G13" s="24">
        <f>G12</f>
        <v>1</v>
      </c>
      <c r="H13" s="149" t="s">
        <v>11</v>
      </c>
      <c r="I13" s="150"/>
      <c r="J13" s="150"/>
      <c r="K13" s="150"/>
      <c r="L13" s="151"/>
      <c r="M13" s="27">
        <f>M12</f>
        <v>6063.2560317890848</v>
      </c>
      <c r="N13" s="28">
        <f>N12</f>
        <v>72759.072381469014</v>
      </c>
    </row>
    <row r="14" spans="2:14" ht="14.25" customHeight="1" x14ac:dyDescent="0.25">
      <c r="B14" s="127"/>
      <c r="C14" s="188"/>
      <c r="D14" s="182"/>
      <c r="E14" s="195" t="s">
        <v>12</v>
      </c>
      <c r="F14" s="196"/>
      <c r="G14" s="196"/>
      <c r="H14" s="196"/>
      <c r="I14" s="196"/>
      <c r="J14" s="197"/>
      <c r="K14" s="42" t="s">
        <v>13</v>
      </c>
      <c r="L14" s="147" t="s">
        <v>14</v>
      </c>
      <c r="M14" s="148"/>
      <c r="N14" s="1" t="s">
        <v>15</v>
      </c>
    </row>
    <row r="15" spans="2:14" ht="13.5" thickBot="1" x14ac:dyDescent="0.3">
      <c r="B15" s="127"/>
      <c r="C15" s="188"/>
      <c r="D15" s="182"/>
      <c r="E15" s="198"/>
      <c r="F15" s="199"/>
      <c r="G15" s="199"/>
      <c r="H15" s="199"/>
      <c r="I15" s="199"/>
      <c r="J15" s="200"/>
      <c r="K15" s="9">
        <v>114.4</v>
      </c>
      <c r="L15" s="218">
        <v>32.917017403721097</v>
      </c>
      <c r="M15" s="219"/>
      <c r="N15" s="12">
        <f>L15*K15</f>
        <v>3765.7067909856937</v>
      </c>
    </row>
    <row r="16" spans="2:14" ht="13.5" thickBot="1" x14ac:dyDescent="0.3">
      <c r="B16" s="127"/>
      <c r="C16" s="189"/>
      <c r="D16" s="174"/>
      <c r="E16" s="153" t="s">
        <v>17</v>
      </c>
      <c r="F16" s="154"/>
      <c r="G16" s="154"/>
      <c r="H16" s="154"/>
      <c r="I16" s="154"/>
      <c r="J16" s="154"/>
      <c r="K16" s="154"/>
      <c r="L16" s="154"/>
      <c r="M16" s="201"/>
      <c r="N16" s="31">
        <f>N13+N15</f>
        <v>76524.779172454713</v>
      </c>
    </row>
    <row r="17" spans="2:14" x14ac:dyDescent="0.25">
      <c r="B17" s="127"/>
      <c r="C17" s="187">
        <v>3</v>
      </c>
      <c r="D17" s="190" t="s">
        <v>18</v>
      </c>
      <c r="E17" s="193">
        <v>5</v>
      </c>
      <c r="F17" s="193"/>
      <c r="G17" s="11">
        <v>5</v>
      </c>
      <c r="H17" s="194" t="s">
        <v>79</v>
      </c>
      <c r="I17" s="194"/>
      <c r="J17" s="194"/>
      <c r="K17" s="194"/>
      <c r="L17" s="13">
        <v>6327.897478535524</v>
      </c>
      <c r="M17" s="13">
        <f>L17*G17</f>
        <v>31639.48739267762</v>
      </c>
      <c r="N17" s="14">
        <f>M17*12</f>
        <v>379673.84871213144</v>
      </c>
    </row>
    <row r="18" spans="2:14" x14ac:dyDescent="0.25">
      <c r="B18" s="127"/>
      <c r="C18" s="188"/>
      <c r="D18" s="191"/>
      <c r="E18" s="204">
        <v>3</v>
      </c>
      <c r="F18" s="204"/>
      <c r="G18" s="15">
        <v>3</v>
      </c>
      <c r="H18" s="205" t="s">
        <v>80</v>
      </c>
      <c r="I18" s="205"/>
      <c r="J18" s="205"/>
      <c r="K18" s="205"/>
      <c r="L18" s="16">
        <v>4994.7055783527967</v>
      </c>
      <c r="M18" s="16">
        <f t="shared" ref="M18:M20" si="2">L18*G18</f>
        <v>14984.116735058389</v>
      </c>
      <c r="N18" s="17">
        <f t="shared" ref="N18:N20" si="3">M18*12</f>
        <v>179809.40082070068</v>
      </c>
    </row>
    <row r="19" spans="2:14" ht="13.5" customHeight="1" x14ac:dyDescent="0.25">
      <c r="B19" s="127"/>
      <c r="C19" s="188"/>
      <c r="D19" s="191"/>
      <c r="E19" s="204">
        <v>1</v>
      </c>
      <c r="F19" s="204"/>
      <c r="G19" s="15">
        <v>1</v>
      </c>
      <c r="H19" s="205" t="s">
        <v>81</v>
      </c>
      <c r="I19" s="205"/>
      <c r="J19" s="205"/>
      <c r="K19" s="205"/>
      <c r="L19" s="16">
        <v>4994.7055783527967</v>
      </c>
      <c r="M19" s="16">
        <f t="shared" si="2"/>
        <v>4994.7055783527967</v>
      </c>
      <c r="N19" s="17">
        <f t="shared" si="3"/>
        <v>59936.466940233557</v>
      </c>
    </row>
    <row r="20" spans="2:14" x14ac:dyDescent="0.25">
      <c r="B20" s="127"/>
      <c r="C20" s="188"/>
      <c r="D20" s="191"/>
      <c r="E20" s="204">
        <v>1</v>
      </c>
      <c r="F20" s="204"/>
      <c r="G20" s="15">
        <v>1</v>
      </c>
      <c r="H20" s="205" t="s">
        <v>82</v>
      </c>
      <c r="I20" s="205"/>
      <c r="J20" s="205"/>
      <c r="K20" s="205"/>
      <c r="L20" s="16">
        <v>6661.5096859795804</v>
      </c>
      <c r="M20" s="16">
        <f t="shared" si="2"/>
        <v>6661.5096859795804</v>
      </c>
      <c r="N20" s="17">
        <f t="shared" si="3"/>
        <v>79938.116231754961</v>
      </c>
    </row>
    <row r="21" spans="2:14" x14ac:dyDescent="0.25">
      <c r="B21" s="127"/>
      <c r="C21" s="188"/>
      <c r="D21" s="191"/>
      <c r="E21" s="149" t="s">
        <v>10</v>
      </c>
      <c r="F21" s="151"/>
      <c r="G21" s="24">
        <f>SUM(G17:G20)</f>
        <v>10</v>
      </c>
      <c r="H21" s="149" t="s">
        <v>11</v>
      </c>
      <c r="I21" s="150"/>
      <c r="J21" s="150"/>
      <c r="K21" s="150"/>
      <c r="L21" s="151"/>
      <c r="M21" s="25">
        <f>SUM(M17:M20)</f>
        <v>58279.819392068384</v>
      </c>
      <c r="N21" s="26">
        <f>SUM(N17:N20)</f>
        <v>699357.83270482067</v>
      </c>
    </row>
    <row r="22" spans="2:14" x14ac:dyDescent="0.25">
      <c r="B22" s="127"/>
      <c r="C22" s="188"/>
      <c r="D22" s="191"/>
      <c r="E22" s="195" t="s">
        <v>12</v>
      </c>
      <c r="F22" s="196"/>
      <c r="G22" s="196"/>
      <c r="H22" s="196"/>
      <c r="I22" s="196"/>
      <c r="J22" s="197"/>
      <c r="K22" s="42" t="s">
        <v>13</v>
      </c>
      <c r="L22" s="147" t="s">
        <v>14</v>
      </c>
      <c r="M22" s="148"/>
      <c r="N22" s="1" t="s">
        <v>15</v>
      </c>
    </row>
    <row r="23" spans="2:14" ht="13.5" thickBot="1" x14ac:dyDescent="0.3">
      <c r="B23" s="127"/>
      <c r="C23" s="188"/>
      <c r="D23" s="191"/>
      <c r="E23" s="198"/>
      <c r="F23" s="199"/>
      <c r="G23" s="199"/>
      <c r="H23" s="199"/>
      <c r="I23" s="199"/>
      <c r="J23" s="200"/>
      <c r="K23" s="9">
        <v>950.4</v>
      </c>
      <c r="L23" s="202">
        <v>32.917017403721097</v>
      </c>
      <c r="M23" s="203"/>
      <c r="N23" s="12">
        <f>L23*K23</f>
        <v>31284.333340496531</v>
      </c>
    </row>
    <row r="24" spans="2:14" ht="13.5" thickBot="1" x14ac:dyDescent="0.3">
      <c r="B24" s="127"/>
      <c r="C24" s="189"/>
      <c r="D24" s="192"/>
      <c r="E24" s="153" t="s">
        <v>19</v>
      </c>
      <c r="F24" s="154"/>
      <c r="G24" s="154"/>
      <c r="H24" s="154"/>
      <c r="I24" s="154"/>
      <c r="J24" s="154"/>
      <c r="K24" s="154"/>
      <c r="L24" s="154"/>
      <c r="M24" s="201"/>
      <c r="N24" s="32">
        <f>N21+N23</f>
        <v>730642.16604531719</v>
      </c>
    </row>
    <row r="25" spans="2:14" x14ac:dyDescent="0.25">
      <c r="B25" s="127"/>
      <c r="C25" s="187">
        <v>4</v>
      </c>
      <c r="D25" s="181" t="s">
        <v>20</v>
      </c>
      <c r="E25" s="193">
        <v>6</v>
      </c>
      <c r="F25" s="193"/>
      <c r="G25" s="11">
        <v>6</v>
      </c>
      <c r="H25" s="194" t="s">
        <v>79</v>
      </c>
      <c r="I25" s="194"/>
      <c r="J25" s="194"/>
      <c r="K25" s="194"/>
      <c r="L25" s="13">
        <v>6121.0434075661105</v>
      </c>
      <c r="M25" s="13">
        <f>L25*G25</f>
        <v>36726.260445396663</v>
      </c>
      <c r="N25" s="14">
        <f>M25*12</f>
        <v>440715.12534475996</v>
      </c>
    </row>
    <row r="26" spans="2:14" x14ac:dyDescent="0.25">
      <c r="B26" s="127"/>
      <c r="C26" s="188"/>
      <c r="D26" s="182"/>
      <c r="E26" s="204">
        <v>2</v>
      </c>
      <c r="F26" s="204"/>
      <c r="G26" s="15">
        <v>2</v>
      </c>
      <c r="H26" s="205" t="s">
        <v>80</v>
      </c>
      <c r="I26" s="205"/>
      <c r="J26" s="205"/>
      <c r="K26" s="205"/>
      <c r="L26" s="16">
        <v>4802.8733879488218</v>
      </c>
      <c r="M26" s="16">
        <f t="shared" ref="M26:M28" si="4">L26*G26</f>
        <v>9605.7467758976436</v>
      </c>
      <c r="N26" s="17">
        <f t="shared" ref="N26:N28" si="5">M26*12</f>
        <v>115268.96131077173</v>
      </c>
    </row>
    <row r="27" spans="2:14" x14ac:dyDescent="0.25">
      <c r="B27" s="127"/>
      <c r="C27" s="188"/>
      <c r="D27" s="182"/>
      <c r="E27" s="204">
        <v>1</v>
      </c>
      <c r="F27" s="204"/>
      <c r="G27" s="15">
        <v>1</v>
      </c>
      <c r="H27" s="205" t="s">
        <v>82</v>
      </c>
      <c r="I27" s="205"/>
      <c r="J27" s="205"/>
      <c r="K27" s="205"/>
      <c r="L27" s="16">
        <v>6473.0983214051621</v>
      </c>
      <c r="M27" s="16">
        <f t="shared" si="4"/>
        <v>6473.0983214051621</v>
      </c>
      <c r="N27" s="17">
        <f t="shared" si="5"/>
        <v>77677.179856861942</v>
      </c>
    </row>
    <row r="28" spans="2:14" x14ac:dyDescent="0.25">
      <c r="B28" s="127"/>
      <c r="C28" s="188"/>
      <c r="D28" s="182"/>
      <c r="E28" s="204">
        <v>2</v>
      </c>
      <c r="F28" s="204"/>
      <c r="G28" s="15">
        <v>2</v>
      </c>
      <c r="H28" s="205" t="s">
        <v>81</v>
      </c>
      <c r="I28" s="205"/>
      <c r="J28" s="205"/>
      <c r="K28" s="205"/>
      <c r="L28" s="16">
        <v>4802.8733879488218</v>
      </c>
      <c r="M28" s="16">
        <f t="shared" si="4"/>
        <v>9605.7467758976436</v>
      </c>
      <c r="N28" s="17">
        <f t="shared" si="5"/>
        <v>115268.96131077173</v>
      </c>
    </row>
    <row r="29" spans="2:14" ht="13.5" customHeight="1" x14ac:dyDescent="0.25">
      <c r="B29" s="127"/>
      <c r="C29" s="188"/>
      <c r="D29" s="182"/>
      <c r="E29" s="149" t="s">
        <v>10</v>
      </c>
      <c r="F29" s="151"/>
      <c r="G29" s="24">
        <f>SUM(G25:G28)</f>
        <v>11</v>
      </c>
      <c r="H29" s="149" t="s">
        <v>11</v>
      </c>
      <c r="I29" s="150"/>
      <c r="J29" s="150"/>
      <c r="K29" s="150"/>
      <c r="L29" s="151"/>
      <c r="M29" s="25">
        <f>SUM(M25:M28)</f>
        <v>62410.852318597106</v>
      </c>
      <c r="N29" s="26">
        <f>SUM(N25:N28)</f>
        <v>748930.22782316536</v>
      </c>
    </row>
    <row r="30" spans="2:14" x14ac:dyDescent="0.25">
      <c r="B30" s="127"/>
      <c r="C30" s="188"/>
      <c r="D30" s="182"/>
      <c r="E30" s="195" t="s">
        <v>12</v>
      </c>
      <c r="F30" s="196"/>
      <c r="G30" s="196"/>
      <c r="H30" s="196"/>
      <c r="I30" s="196"/>
      <c r="J30" s="197"/>
      <c r="K30" s="42" t="s">
        <v>13</v>
      </c>
      <c r="L30" s="147" t="s">
        <v>14</v>
      </c>
      <c r="M30" s="148"/>
      <c r="N30" s="1" t="s">
        <v>21</v>
      </c>
    </row>
    <row r="31" spans="2:14" ht="13.5" thickBot="1" x14ac:dyDescent="0.3">
      <c r="B31" s="127"/>
      <c r="C31" s="188"/>
      <c r="D31" s="182"/>
      <c r="E31" s="198"/>
      <c r="F31" s="199"/>
      <c r="G31" s="199"/>
      <c r="H31" s="199"/>
      <c r="I31" s="199"/>
      <c r="J31" s="200"/>
      <c r="K31" s="9">
        <v>985.6</v>
      </c>
      <c r="L31" s="202">
        <v>32.546121432974942</v>
      </c>
      <c r="M31" s="203"/>
      <c r="N31" s="12">
        <f>L31*K31</f>
        <v>32077.457284340104</v>
      </c>
    </row>
    <row r="32" spans="2:14" ht="12" customHeight="1" thickBot="1" x14ac:dyDescent="0.3">
      <c r="B32" s="127"/>
      <c r="C32" s="189"/>
      <c r="D32" s="174"/>
      <c r="E32" s="153" t="s">
        <v>22</v>
      </c>
      <c r="F32" s="154"/>
      <c r="G32" s="154"/>
      <c r="H32" s="154"/>
      <c r="I32" s="154"/>
      <c r="J32" s="154"/>
      <c r="K32" s="154"/>
      <c r="L32" s="154"/>
      <c r="M32" s="201"/>
      <c r="N32" s="32">
        <f>N29+N31</f>
        <v>781007.68510750541</v>
      </c>
    </row>
    <row r="33" spans="2:15" x14ac:dyDescent="0.25">
      <c r="B33" s="127"/>
      <c r="C33" s="187">
        <v>5</v>
      </c>
      <c r="D33" s="181" t="s">
        <v>23</v>
      </c>
      <c r="E33" s="193">
        <v>2</v>
      </c>
      <c r="F33" s="193"/>
      <c r="G33" s="11">
        <v>2</v>
      </c>
      <c r="H33" s="194" t="s">
        <v>79</v>
      </c>
      <c r="I33" s="194"/>
      <c r="J33" s="194"/>
      <c r="K33" s="194"/>
      <c r="L33" s="13">
        <v>5953.3615205843425</v>
      </c>
      <c r="M33" s="13">
        <f>L33*G33</f>
        <v>11906.723041168685</v>
      </c>
      <c r="N33" s="14">
        <f>M33*12</f>
        <v>142880.67649402423</v>
      </c>
    </row>
    <row r="34" spans="2:15" x14ac:dyDescent="0.25">
      <c r="B34" s="127"/>
      <c r="C34" s="188"/>
      <c r="D34" s="182"/>
      <c r="E34" s="204">
        <v>1</v>
      </c>
      <c r="F34" s="204"/>
      <c r="G34" s="15">
        <v>1</v>
      </c>
      <c r="H34" s="205" t="s">
        <v>81</v>
      </c>
      <c r="I34" s="205"/>
      <c r="J34" s="205"/>
      <c r="K34" s="205"/>
      <c r="L34" s="16">
        <v>4635.1915009670538</v>
      </c>
      <c r="M34" s="16">
        <f>L34*G34</f>
        <v>4635.1915009670538</v>
      </c>
      <c r="N34" s="17">
        <f>M34*12</f>
        <v>55622.298011604646</v>
      </c>
    </row>
    <row r="35" spans="2:15" x14ac:dyDescent="0.25">
      <c r="B35" s="127"/>
      <c r="C35" s="188"/>
      <c r="D35" s="182"/>
      <c r="E35" s="149" t="s">
        <v>10</v>
      </c>
      <c r="F35" s="151"/>
      <c r="G35" s="24">
        <f>SUM(G33:G34)</f>
        <v>3</v>
      </c>
      <c r="H35" s="149" t="s">
        <v>11</v>
      </c>
      <c r="I35" s="150"/>
      <c r="J35" s="150"/>
      <c r="K35" s="150"/>
      <c r="L35" s="151"/>
      <c r="M35" s="25">
        <f>SUM(M33:M34)</f>
        <v>16541.914542135739</v>
      </c>
      <c r="N35" s="26">
        <f>SUM(N33:N34)</f>
        <v>198502.97450562887</v>
      </c>
    </row>
    <row r="36" spans="2:15" x14ac:dyDescent="0.25">
      <c r="B36" s="127"/>
      <c r="C36" s="188"/>
      <c r="D36" s="182"/>
      <c r="E36" s="185" t="s">
        <v>12</v>
      </c>
      <c r="F36" s="176"/>
      <c r="G36" s="176"/>
      <c r="H36" s="176"/>
      <c r="I36" s="176"/>
      <c r="J36" s="177"/>
      <c r="K36" s="42" t="s">
        <v>13</v>
      </c>
      <c r="L36" s="147" t="s">
        <v>14</v>
      </c>
      <c r="M36" s="148"/>
      <c r="N36" s="1" t="s">
        <v>21</v>
      </c>
    </row>
    <row r="37" spans="2:15" ht="13.5" thickBot="1" x14ac:dyDescent="0.3">
      <c r="B37" s="127"/>
      <c r="C37" s="188"/>
      <c r="D37" s="182"/>
      <c r="E37" s="186"/>
      <c r="F37" s="179"/>
      <c r="G37" s="179"/>
      <c r="H37" s="179"/>
      <c r="I37" s="179"/>
      <c r="J37" s="180"/>
      <c r="K37" s="21">
        <v>369.6</v>
      </c>
      <c r="L37" s="159">
        <v>31.503103024531217</v>
      </c>
      <c r="M37" s="160"/>
      <c r="N37" s="22">
        <f>L37*K37</f>
        <v>11643.546877866738</v>
      </c>
    </row>
    <row r="38" spans="2:15" ht="12.75" customHeight="1" thickBot="1" x14ac:dyDescent="0.3">
      <c r="B38" s="127"/>
      <c r="C38" s="189"/>
      <c r="D38" s="174"/>
      <c r="E38" s="153" t="s">
        <v>24</v>
      </c>
      <c r="F38" s="154"/>
      <c r="G38" s="154"/>
      <c r="H38" s="154"/>
      <c r="I38" s="154"/>
      <c r="J38" s="154"/>
      <c r="K38" s="154"/>
      <c r="L38" s="154"/>
      <c r="M38" s="201"/>
      <c r="N38" s="32">
        <f>N35+N37</f>
        <v>210146.52138349559</v>
      </c>
    </row>
    <row r="39" spans="2:15" x14ac:dyDescent="0.25">
      <c r="B39" s="127"/>
      <c r="C39" s="234">
        <v>6</v>
      </c>
      <c r="D39" s="172" t="s">
        <v>25</v>
      </c>
      <c r="E39" s="213">
        <v>7</v>
      </c>
      <c r="F39" s="193"/>
      <c r="G39" s="11">
        <v>7</v>
      </c>
      <c r="H39" s="194" t="s">
        <v>79</v>
      </c>
      <c r="I39" s="194"/>
      <c r="J39" s="194"/>
      <c r="K39" s="194"/>
      <c r="L39" s="13">
        <v>6019.3397412018367</v>
      </c>
      <c r="M39" s="19">
        <f>L39*G39</f>
        <v>42135.378188412855</v>
      </c>
      <c r="N39" s="14">
        <f>M39*12</f>
        <v>505624.53826095426</v>
      </c>
    </row>
    <row r="40" spans="2:15" x14ac:dyDescent="0.25">
      <c r="B40" s="127"/>
      <c r="C40" s="235"/>
      <c r="D40" s="173"/>
      <c r="E40" s="209">
        <v>5</v>
      </c>
      <c r="F40" s="204"/>
      <c r="G40" s="15">
        <v>5</v>
      </c>
      <c r="H40" s="205" t="s">
        <v>80</v>
      </c>
      <c r="I40" s="205"/>
      <c r="J40" s="205"/>
      <c r="K40" s="205"/>
      <c r="L40" s="16">
        <v>4678.50777282322</v>
      </c>
      <c r="M40" s="20">
        <f>L40*G40</f>
        <v>23392.538864116101</v>
      </c>
      <c r="N40" s="17">
        <f t="shared" ref="N40:N42" si="6">M40*12</f>
        <v>280710.46636939322</v>
      </c>
    </row>
    <row r="41" spans="2:15" ht="15" customHeight="1" x14ac:dyDescent="0.25">
      <c r="B41" s="127"/>
      <c r="C41" s="235"/>
      <c r="D41" s="173"/>
      <c r="E41" s="209">
        <v>1</v>
      </c>
      <c r="F41" s="204"/>
      <c r="G41" s="15">
        <v>1</v>
      </c>
      <c r="H41" s="205" t="s">
        <v>81</v>
      </c>
      <c r="I41" s="205"/>
      <c r="J41" s="205"/>
      <c r="K41" s="205"/>
      <c r="L41" s="16">
        <v>4678.50777282322</v>
      </c>
      <c r="M41" s="16">
        <f>L41*G41</f>
        <v>4678.50777282322</v>
      </c>
      <c r="N41" s="17">
        <f t="shared" si="6"/>
        <v>56142.093273878636</v>
      </c>
    </row>
    <row r="42" spans="2:15" x14ac:dyDescent="0.25">
      <c r="B42" s="127"/>
      <c r="C42" s="235"/>
      <c r="D42" s="173"/>
      <c r="E42" s="209">
        <v>1</v>
      </c>
      <c r="F42" s="204"/>
      <c r="G42" s="15">
        <v>1</v>
      </c>
      <c r="H42" s="205" t="s">
        <v>82</v>
      </c>
      <c r="I42" s="205"/>
      <c r="J42" s="205"/>
      <c r="K42" s="205"/>
      <c r="L42" s="16">
        <v>6074.7045505692877</v>
      </c>
      <c r="M42" s="16">
        <f>L42*G42</f>
        <v>6074.7045505692877</v>
      </c>
      <c r="N42" s="17">
        <f t="shared" si="6"/>
        <v>72896.454606831452</v>
      </c>
    </row>
    <row r="43" spans="2:15" x14ac:dyDescent="0.25">
      <c r="B43" s="127"/>
      <c r="C43" s="235"/>
      <c r="D43" s="173"/>
      <c r="E43" s="227" t="s">
        <v>10</v>
      </c>
      <c r="F43" s="228"/>
      <c r="G43" s="24">
        <f>SUM(G39:G42)</f>
        <v>14</v>
      </c>
      <c r="H43" s="228" t="s">
        <v>11</v>
      </c>
      <c r="I43" s="228"/>
      <c r="J43" s="228"/>
      <c r="K43" s="228"/>
      <c r="L43" s="228"/>
      <c r="M43" s="35">
        <f>SUM(M39:M42)</f>
        <v>76281.129375921446</v>
      </c>
      <c r="N43" s="26">
        <f>SUM(N39:N42)</f>
        <v>915373.55251105758</v>
      </c>
    </row>
    <row r="44" spans="2:15" x14ac:dyDescent="0.25">
      <c r="B44" s="127"/>
      <c r="C44" s="235"/>
      <c r="D44" s="173"/>
      <c r="E44" s="229" t="s">
        <v>12</v>
      </c>
      <c r="F44" s="225"/>
      <c r="G44" s="225"/>
      <c r="H44" s="225"/>
      <c r="I44" s="225"/>
      <c r="J44" s="226"/>
      <c r="K44" s="43" t="s">
        <v>13</v>
      </c>
      <c r="L44" s="237" t="s">
        <v>14</v>
      </c>
      <c r="M44" s="238"/>
      <c r="N44" s="33" t="s">
        <v>21</v>
      </c>
    </row>
    <row r="45" spans="2:15" ht="13.5" thickBot="1" x14ac:dyDescent="0.3">
      <c r="B45" s="127"/>
      <c r="C45" s="235"/>
      <c r="D45" s="173"/>
      <c r="E45" s="230"/>
      <c r="F45" s="231"/>
      <c r="G45" s="231"/>
      <c r="H45" s="231"/>
      <c r="I45" s="231"/>
      <c r="J45" s="232"/>
      <c r="K45" s="21">
        <v>1258.4000000000001</v>
      </c>
      <c r="L45" s="159">
        <v>32.044703649594787</v>
      </c>
      <c r="M45" s="160"/>
      <c r="N45" s="22">
        <f>L45*K45</f>
        <v>40325.055072650081</v>
      </c>
    </row>
    <row r="46" spans="2:15" ht="13.5" thickBot="1" x14ac:dyDescent="0.3">
      <c r="B46" s="127"/>
      <c r="C46" s="236"/>
      <c r="D46" s="174"/>
      <c r="E46" s="206" t="s">
        <v>26</v>
      </c>
      <c r="F46" s="207"/>
      <c r="G46" s="207"/>
      <c r="H46" s="207"/>
      <c r="I46" s="207"/>
      <c r="J46" s="207"/>
      <c r="K46" s="207"/>
      <c r="L46" s="207"/>
      <c r="M46" s="233"/>
      <c r="N46" s="30">
        <f>N43+N45</f>
        <v>955698.60758370766</v>
      </c>
    </row>
    <row r="47" spans="2:15" ht="13.5" thickBot="1" x14ac:dyDescent="0.3">
      <c r="B47" s="128"/>
      <c r="C47" s="139" t="s">
        <v>70</v>
      </c>
      <c r="D47" s="137"/>
      <c r="E47" s="137"/>
      <c r="F47" s="138"/>
      <c r="G47" s="113">
        <f>SUM(G8,G13,G21,G29,G35,G43)</f>
        <v>48</v>
      </c>
      <c r="H47" s="220" t="s">
        <v>72</v>
      </c>
      <c r="I47" s="137"/>
      <c r="J47" s="137"/>
      <c r="K47" s="137"/>
      <c r="L47" s="137"/>
      <c r="M47" s="114"/>
      <c r="N47" s="123">
        <f>SUM(N11,N16,N24,N32,N38,N46)</f>
        <v>3379166.8381597861</v>
      </c>
      <c r="O47" s="44"/>
    </row>
    <row r="48" spans="2:15" ht="11.25" customHeight="1" x14ac:dyDescent="0.25">
      <c r="C48" s="45"/>
      <c r="D48" s="46"/>
      <c r="E48" s="45"/>
      <c r="F48" s="45"/>
      <c r="G48" s="45"/>
      <c r="H48" s="45"/>
      <c r="I48" s="45"/>
      <c r="J48" s="45"/>
      <c r="K48" s="45"/>
      <c r="L48" s="45"/>
      <c r="M48" s="45"/>
      <c r="N48" s="45"/>
    </row>
    <row r="49" spans="2:14" ht="13.5" thickBot="1" x14ac:dyDescent="0.3"/>
    <row r="50" spans="2:14" s="37" customFormat="1" ht="17.25" thickBot="1" x14ac:dyDescent="0.35">
      <c r="B50" s="126"/>
      <c r="C50" s="135" t="s">
        <v>27</v>
      </c>
      <c r="D50" s="135"/>
      <c r="E50" s="135"/>
      <c r="F50" s="135"/>
      <c r="G50" s="135"/>
      <c r="H50" s="135"/>
      <c r="I50" s="135"/>
      <c r="J50" s="135"/>
      <c r="K50" s="135"/>
      <c r="L50" s="135"/>
      <c r="M50" s="135"/>
      <c r="N50" s="142"/>
    </row>
    <row r="51" spans="2:14" ht="26.25" thickBot="1" x14ac:dyDescent="0.3">
      <c r="B51" s="127"/>
      <c r="C51" s="38" t="s">
        <v>1</v>
      </c>
      <c r="D51" s="39" t="s">
        <v>2</v>
      </c>
      <c r="E51" s="146" t="s">
        <v>3</v>
      </c>
      <c r="F51" s="146"/>
      <c r="G51" s="39" t="s">
        <v>4</v>
      </c>
      <c r="H51" s="146" t="s">
        <v>5</v>
      </c>
      <c r="I51" s="146"/>
      <c r="J51" s="146"/>
      <c r="K51" s="146"/>
      <c r="L51" s="40" t="s">
        <v>6</v>
      </c>
      <c r="M51" s="40" t="s">
        <v>7</v>
      </c>
      <c r="N51" s="41" t="s">
        <v>8</v>
      </c>
    </row>
    <row r="52" spans="2:14" x14ac:dyDescent="0.25">
      <c r="B52" s="127"/>
      <c r="C52" s="187">
        <v>1</v>
      </c>
      <c r="D52" s="172" t="s">
        <v>30</v>
      </c>
      <c r="E52" s="239">
        <v>4</v>
      </c>
      <c r="F52" s="240"/>
      <c r="G52" s="11">
        <v>4</v>
      </c>
      <c r="H52" s="166" t="s">
        <v>79</v>
      </c>
      <c r="I52" s="167"/>
      <c r="J52" s="167"/>
      <c r="K52" s="168"/>
      <c r="L52" s="117">
        <v>6219.8033436304613</v>
      </c>
      <c r="M52" s="19">
        <f>L52*G52</f>
        <v>24879.213374521845</v>
      </c>
      <c r="N52" s="14">
        <f>M52*12</f>
        <v>298550.56049426214</v>
      </c>
    </row>
    <row r="53" spans="2:14" x14ac:dyDescent="0.25">
      <c r="B53" s="127"/>
      <c r="C53" s="188"/>
      <c r="D53" s="173"/>
      <c r="E53" s="214">
        <v>5</v>
      </c>
      <c r="F53" s="215"/>
      <c r="G53" s="15">
        <v>5</v>
      </c>
      <c r="H53" s="162" t="s">
        <v>80</v>
      </c>
      <c r="I53" s="163"/>
      <c r="J53" s="163"/>
      <c r="K53" s="164"/>
      <c r="L53" s="118">
        <v>4886.6114434477349</v>
      </c>
      <c r="M53" s="20">
        <f>L53*G53</f>
        <v>24433.057217238675</v>
      </c>
      <c r="N53" s="17">
        <f t="shared" ref="N53:N55" si="7">M53*12</f>
        <v>293196.6866068641</v>
      </c>
    </row>
    <row r="54" spans="2:14" x14ac:dyDescent="0.25">
      <c r="B54" s="127"/>
      <c r="C54" s="188"/>
      <c r="D54" s="173"/>
      <c r="E54" s="214">
        <v>1</v>
      </c>
      <c r="F54" s="215"/>
      <c r="G54" s="15">
        <v>1</v>
      </c>
      <c r="H54" s="162" t="s">
        <v>81</v>
      </c>
      <c r="I54" s="163"/>
      <c r="J54" s="163"/>
      <c r="K54" s="164"/>
      <c r="L54" s="118">
        <v>4886.6114434477349</v>
      </c>
      <c r="M54" s="20">
        <f>L54*G54</f>
        <v>4886.6114434477349</v>
      </c>
      <c r="N54" s="17">
        <f t="shared" si="7"/>
        <v>58639.337321372819</v>
      </c>
    </row>
    <row r="55" spans="2:14" x14ac:dyDescent="0.25">
      <c r="B55" s="127"/>
      <c r="C55" s="188"/>
      <c r="D55" s="173"/>
      <c r="E55" s="214">
        <v>1</v>
      </c>
      <c r="F55" s="215"/>
      <c r="G55" s="15">
        <v>1</v>
      </c>
      <c r="H55" s="162" t="s">
        <v>82</v>
      </c>
      <c r="I55" s="163"/>
      <c r="J55" s="163"/>
      <c r="K55" s="164"/>
      <c r="L55" s="118">
        <v>6953.2648135617492</v>
      </c>
      <c r="M55" s="20">
        <f>L55*G55</f>
        <v>6953.2648135617492</v>
      </c>
      <c r="N55" s="17">
        <f t="shared" si="7"/>
        <v>83439.17776274099</v>
      </c>
    </row>
    <row r="56" spans="2:14" x14ac:dyDescent="0.25">
      <c r="B56" s="127"/>
      <c r="C56" s="188"/>
      <c r="D56" s="173"/>
      <c r="E56" s="152" t="s">
        <v>10</v>
      </c>
      <c r="F56" s="151"/>
      <c r="G56" s="48">
        <f>SUM(G52:G55)</f>
        <v>11</v>
      </c>
      <c r="H56" s="149" t="s">
        <v>11</v>
      </c>
      <c r="I56" s="150"/>
      <c r="J56" s="150"/>
      <c r="K56" s="150"/>
      <c r="L56" s="151"/>
      <c r="M56" s="49">
        <f>SUM(M52:M55)</f>
        <v>61152.146848770004</v>
      </c>
      <c r="N56" s="50">
        <f>SUM(N52:N55)</f>
        <v>733825.76218524005</v>
      </c>
    </row>
    <row r="57" spans="2:14" ht="15" customHeight="1" x14ac:dyDescent="0.25">
      <c r="B57" s="127"/>
      <c r="C57" s="188"/>
      <c r="D57" s="173"/>
      <c r="E57" s="175" t="s">
        <v>12</v>
      </c>
      <c r="F57" s="176"/>
      <c r="G57" s="176"/>
      <c r="H57" s="176"/>
      <c r="I57" s="176"/>
      <c r="J57" s="177"/>
      <c r="K57" s="42" t="s">
        <v>13</v>
      </c>
      <c r="L57" s="147" t="s">
        <v>14</v>
      </c>
      <c r="M57" s="148"/>
      <c r="N57" s="51" t="s">
        <v>21</v>
      </c>
    </row>
    <row r="58" spans="2:14" ht="13.5" thickBot="1" x14ac:dyDescent="0.3">
      <c r="B58" s="127"/>
      <c r="C58" s="188"/>
      <c r="D58" s="173"/>
      <c r="E58" s="178"/>
      <c r="F58" s="179"/>
      <c r="G58" s="179"/>
      <c r="H58" s="179"/>
      <c r="I58" s="179"/>
      <c r="J58" s="180"/>
      <c r="K58" s="21">
        <v>1056</v>
      </c>
      <c r="L58" s="159">
        <v>33.048755733778677</v>
      </c>
      <c r="M58" s="160"/>
      <c r="N58" s="22">
        <f>L58*K58</f>
        <v>34899.486054870285</v>
      </c>
    </row>
    <row r="59" spans="2:14" ht="13.5" thickBot="1" x14ac:dyDescent="0.3">
      <c r="B59" s="127"/>
      <c r="C59" s="189"/>
      <c r="D59" s="174"/>
      <c r="E59" s="153" t="s">
        <v>16</v>
      </c>
      <c r="F59" s="154"/>
      <c r="G59" s="154"/>
      <c r="H59" s="154"/>
      <c r="I59" s="154"/>
      <c r="J59" s="154"/>
      <c r="K59" s="154"/>
      <c r="L59" s="154"/>
      <c r="M59" s="154"/>
      <c r="N59" s="30">
        <f>N56+N58</f>
        <v>768725.24824011035</v>
      </c>
    </row>
    <row r="60" spans="2:14" x14ac:dyDescent="0.25">
      <c r="B60" s="127"/>
      <c r="C60" s="187">
        <v>2</v>
      </c>
      <c r="D60" s="172" t="s">
        <v>31</v>
      </c>
      <c r="E60" s="213">
        <v>6</v>
      </c>
      <c r="F60" s="193"/>
      <c r="G60" s="11">
        <v>6</v>
      </c>
      <c r="H60" s="166" t="s">
        <v>79</v>
      </c>
      <c r="I60" s="167"/>
      <c r="J60" s="167"/>
      <c r="K60" s="168"/>
      <c r="L60" s="13">
        <v>6360.9677096660098</v>
      </c>
      <c r="M60" s="13">
        <f>L60*G60</f>
        <v>38165.806257996061</v>
      </c>
      <c r="N60" s="14">
        <f>M60*12</f>
        <v>457989.6750959527</v>
      </c>
    </row>
    <row r="61" spans="2:14" x14ac:dyDescent="0.25">
      <c r="B61" s="127"/>
      <c r="C61" s="188"/>
      <c r="D61" s="173"/>
      <c r="E61" s="209">
        <v>5</v>
      </c>
      <c r="F61" s="204"/>
      <c r="G61" s="15">
        <v>5</v>
      </c>
      <c r="H61" s="162" t="s">
        <v>80</v>
      </c>
      <c r="I61" s="163"/>
      <c r="J61" s="163"/>
      <c r="K61" s="164"/>
      <c r="L61" s="16">
        <v>4996.6809546685254</v>
      </c>
      <c r="M61" s="16">
        <f t="shared" ref="M61:M63" si="8">L61*G61</f>
        <v>24983.404773342627</v>
      </c>
      <c r="N61" s="17">
        <f t="shared" ref="N61:N63" si="9">M61*12</f>
        <v>299800.85728011152</v>
      </c>
    </row>
    <row r="62" spans="2:14" x14ac:dyDescent="0.25">
      <c r="B62" s="127"/>
      <c r="C62" s="188"/>
      <c r="D62" s="173"/>
      <c r="E62" s="209">
        <v>1</v>
      </c>
      <c r="F62" s="204"/>
      <c r="G62" s="15">
        <v>1</v>
      </c>
      <c r="H62" s="162" t="s">
        <v>81</v>
      </c>
      <c r="I62" s="163"/>
      <c r="J62" s="163"/>
      <c r="K62" s="164"/>
      <c r="L62" s="16">
        <v>4996.6809546685254</v>
      </c>
      <c r="M62" s="16">
        <f t="shared" si="8"/>
        <v>4996.6809546685254</v>
      </c>
      <c r="N62" s="17">
        <f t="shared" si="9"/>
        <v>59960.171456022304</v>
      </c>
    </row>
    <row r="63" spans="2:14" x14ac:dyDescent="0.25">
      <c r="B63" s="127"/>
      <c r="C63" s="188"/>
      <c r="D63" s="173"/>
      <c r="E63" s="209">
        <v>1</v>
      </c>
      <c r="F63" s="204"/>
      <c r="G63" s="15">
        <v>1</v>
      </c>
      <c r="H63" s="162" t="s">
        <v>82</v>
      </c>
      <c r="I63" s="163"/>
      <c r="J63" s="163"/>
      <c r="K63" s="164"/>
      <c r="L63" s="16">
        <v>6377.9823123168562</v>
      </c>
      <c r="M63" s="16">
        <f t="shared" si="8"/>
        <v>6377.9823123168562</v>
      </c>
      <c r="N63" s="17">
        <f t="shared" si="9"/>
        <v>76535.787747802271</v>
      </c>
    </row>
    <row r="64" spans="2:14" x14ac:dyDescent="0.25">
      <c r="B64" s="127"/>
      <c r="C64" s="188"/>
      <c r="D64" s="173"/>
      <c r="E64" s="152" t="s">
        <v>10</v>
      </c>
      <c r="F64" s="151"/>
      <c r="G64" s="48">
        <f>SUM(G60:G63)</f>
        <v>13</v>
      </c>
      <c r="H64" s="149" t="s">
        <v>11</v>
      </c>
      <c r="I64" s="150"/>
      <c r="J64" s="150"/>
      <c r="K64" s="150"/>
      <c r="L64" s="151"/>
      <c r="M64" s="49">
        <f>SUM(M60:M63)</f>
        <v>74523.874298324081</v>
      </c>
      <c r="N64" s="50">
        <f>SUM(N60:N63)</f>
        <v>894286.49157988885</v>
      </c>
    </row>
    <row r="65" spans="2:14" x14ac:dyDescent="0.25">
      <c r="B65" s="127"/>
      <c r="C65" s="188"/>
      <c r="D65" s="173"/>
      <c r="E65" s="175" t="s">
        <v>12</v>
      </c>
      <c r="F65" s="176"/>
      <c r="G65" s="176"/>
      <c r="H65" s="176"/>
      <c r="I65" s="176"/>
      <c r="J65" s="177"/>
      <c r="K65" s="42" t="s">
        <v>13</v>
      </c>
      <c r="L65" s="147" t="s">
        <v>14</v>
      </c>
      <c r="M65" s="148"/>
      <c r="N65" s="51" t="s">
        <v>21</v>
      </c>
    </row>
    <row r="66" spans="2:14" ht="13.5" thickBot="1" x14ac:dyDescent="0.3">
      <c r="B66" s="127"/>
      <c r="C66" s="188"/>
      <c r="D66" s="173"/>
      <c r="E66" s="178"/>
      <c r="F66" s="179"/>
      <c r="G66" s="179"/>
      <c r="H66" s="179"/>
      <c r="I66" s="179"/>
      <c r="J66" s="180"/>
      <c r="K66" s="21">
        <v>1267.2</v>
      </c>
      <c r="L66" s="159">
        <v>32.605252401482751</v>
      </c>
      <c r="M66" s="160"/>
      <c r="N66" s="22">
        <f>L66*K66</f>
        <v>41317.375843158945</v>
      </c>
    </row>
    <row r="67" spans="2:14" ht="13.5" thickBot="1" x14ac:dyDescent="0.3">
      <c r="B67" s="127"/>
      <c r="C67" s="189"/>
      <c r="D67" s="174"/>
      <c r="E67" s="153" t="s">
        <v>17</v>
      </c>
      <c r="F67" s="154"/>
      <c r="G67" s="154"/>
      <c r="H67" s="154"/>
      <c r="I67" s="154"/>
      <c r="J67" s="154"/>
      <c r="K67" s="154"/>
      <c r="L67" s="154"/>
      <c r="M67" s="154"/>
      <c r="N67" s="30">
        <f>N64+N66</f>
        <v>935603.86742304778</v>
      </c>
    </row>
    <row r="68" spans="2:14" x14ac:dyDescent="0.25">
      <c r="B68" s="127"/>
      <c r="C68" s="187">
        <v>3</v>
      </c>
      <c r="D68" s="172" t="s">
        <v>32</v>
      </c>
      <c r="E68" s="213">
        <v>4</v>
      </c>
      <c r="F68" s="193"/>
      <c r="G68" s="11">
        <v>4</v>
      </c>
      <c r="H68" s="166" t="s">
        <v>79</v>
      </c>
      <c r="I68" s="167"/>
      <c r="J68" s="167"/>
      <c r="K68" s="168"/>
      <c r="L68" s="13">
        <v>6152.7034796565285</v>
      </c>
      <c r="M68" s="19">
        <f>L68*G68</f>
        <v>24610.813918626114</v>
      </c>
      <c r="N68" s="14">
        <f>M68*12</f>
        <v>295329.76702351338</v>
      </c>
    </row>
    <row r="69" spans="2:14" x14ac:dyDescent="0.25">
      <c r="B69" s="127"/>
      <c r="C69" s="188"/>
      <c r="D69" s="173"/>
      <c r="E69" s="152" t="s">
        <v>10</v>
      </c>
      <c r="F69" s="151"/>
      <c r="G69" s="48">
        <f>SUM(G68)</f>
        <v>4</v>
      </c>
      <c r="H69" s="149" t="s">
        <v>11</v>
      </c>
      <c r="I69" s="150"/>
      <c r="J69" s="150"/>
      <c r="K69" s="150"/>
      <c r="L69" s="151"/>
      <c r="M69" s="49">
        <f>M68</f>
        <v>24610.813918626114</v>
      </c>
      <c r="N69" s="50">
        <f>N68</f>
        <v>295329.76702351338</v>
      </c>
    </row>
    <row r="70" spans="2:14" x14ac:dyDescent="0.25">
      <c r="B70" s="127"/>
      <c r="C70" s="188"/>
      <c r="D70" s="173"/>
      <c r="E70" s="175" t="s">
        <v>12</v>
      </c>
      <c r="F70" s="176"/>
      <c r="G70" s="176"/>
      <c r="H70" s="176"/>
      <c r="I70" s="176"/>
      <c r="J70" s="177"/>
      <c r="K70" s="42" t="s">
        <v>13</v>
      </c>
      <c r="L70" s="147" t="s">
        <v>14</v>
      </c>
      <c r="M70" s="148"/>
      <c r="N70" s="1" t="s">
        <v>21</v>
      </c>
    </row>
    <row r="71" spans="2:14" ht="13.5" thickBot="1" x14ac:dyDescent="0.3">
      <c r="B71" s="127"/>
      <c r="C71" s="188"/>
      <c r="D71" s="173"/>
      <c r="E71" s="178"/>
      <c r="F71" s="179"/>
      <c r="G71" s="179"/>
      <c r="H71" s="179"/>
      <c r="I71" s="179"/>
      <c r="J71" s="180"/>
      <c r="K71" s="21">
        <v>387.2</v>
      </c>
      <c r="L71" s="159">
        <v>31.862112745608496</v>
      </c>
      <c r="M71" s="160"/>
      <c r="N71" s="22">
        <f>L71*K71</f>
        <v>12337.010055099609</v>
      </c>
    </row>
    <row r="72" spans="2:14" ht="13.5" thickBot="1" x14ac:dyDescent="0.3">
      <c r="B72" s="127"/>
      <c r="C72" s="189"/>
      <c r="D72" s="183"/>
      <c r="E72" s="153" t="s">
        <v>19</v>
      </c>
      <c r="F72" s="154"/>
      <c r="G72" s="154"/>
      <c r="H72" s="154"/>
      <c r="I72" s="154"/>
      <c r="J72" s="154"/>
      <c r="K72" s="154"/>
      <c r="L72" s="154"/>
      <c r="M72" s="155"/>
      <c r="N72" s="52">
        <f>N69+N71</f>
        <v>307666.777078613</v>
      </c>
    </row>
    <row r="73" spans="2:14" x14ac:dyDescent="0.25">
      <c r="B73" s="127"/>
      <c r="C73" s="187">
        <v>4</v>
      </c>
      <c r="D73" s="172" t="s">
        <v>33</v>
      </c>
      <c r="E73" s="213">
        <v>4</v>
      </c>
      <c r="F73" s="193"/>
      <c r="G73" s="11">
        <v>4</v>
      </c>
      <c r="H73" s="166" t="s">
        <v>79</v>
      </c>
      <c r="I73" s="167"/>
      <c r="J73" s="167"/>
      <c r="K73" s="168"/>
      <c r="L73" s="13">
        <v>5993.5836315477227</v>
      </c>
      <c r="M73" s="19">
        <f>L73*G73</f>
        <v>23974.334526190891</v>
      </c>
      <c r="N73" s="14">
        <f>M73*12</f>
        <v>287692.01431429072</v>
      </c>
    </row>
    <row r="74" spans="2:14" x14ac:dyDescent="0.25">
      <c r="B74" s="127"/>
      <c r="C74" s="188"/>
      <c r="D74" s="173"/>
      <c r="E74" s="152" t="s">
        <v>10</v>
      </c>
      <c r="F74" s="151"/>
      <c r="G74" s="48">
        <f>SUM(G73)</f>
        <v>4</v>
      </c>
      <c r="H74" s="149" t="s">
        <v>11</v>
      </c>
      <c r="I74" s="150"/>
      <c r="J74" s="150"/>
      <c r="K74" s="150"/>
      <c r="L74" s="151"/>
      <c r="M74" s="49">
        <f>M73</f>
        <v>23974.334526190891</v>
      </c>
      <c r="N74" s="50">
        <f>N73</f>
        <v>287692.01431429072</v>
      </c>
    </row>
    <row r="75" spans="2:14" x14ac:dyDescent="0.25">
      <c r="B75" s="127"/>
      <c r="C75" s="188"/>
      <c r="D75" s="173"/>
      <c r="E75" s="175" t="s">
        <v>12</v>
      </c>
      <c r="F75" s="176"/>
      <c r="G75" s="176"/>
      <c r="H75" s="176"/>
      <c r="I75" s="176"/>
      <c r="J75" s="177"/>
      <c r="K75" s="53" t="s">
        <v>34</v>
      </c>
      <c r="L75" s="147" t="s">
        <v>14</v>
      </c>
      <c r="M75" s="148"/>
      <c r="N75" s="51" t="s">
        <v>21</v>
      </c>
    </row>
    <row r="76" spans="2:14" ht="13.5" thickBot="1" x14ac:dyDescent="0.3">
      <c r="B76" s="127"/>
      <c r="C76" s="188"/>
      <c r="D76" s="173"/>
      <c r="E76" s="178"/>
      <c r="F76" s="179"/>
      <c r="G76" s="179"/>
      <c r="H76" s="179"/>
      <c r="I76" s="179"/>
      <c r="J76" s="180"/>
      <c r="K76" s="21">
        <v>457.6</v>
      </c>
      <c r="L76" s="159">
        <v>31.503103024531217</v>
      </c>
      <c r="M76" s="160"/>
      <c r="N76" s="22">
        <f>L76*K76</f>
        <v>14415.819944025487</v>
      </c>
    </row>
    <row r="77" spans="2:14" ht="13.5" thickBot="1" x14ac:dyDescent="0.3">
      <c r="B77" s="127"/>
      <c r="C77" s="189"/>
      <c r="D77" s="174"/>
      <c r="E77" s="153" t="s">
        <v>22</v>
      </c>
      <c r="F77" s="154"/>
      <c r="G77" s="154"/>
      <c r="H77" s="154"/>
      <c r="I77" s="154"/>
      <c r="J77" s="154"/>
      <c r="K77" s="154"/>
      <c r="L77" s="154"/>
      <c r="M77" s="155"/>
      <c r="N77" s="30">
        <f>N74+N76</f>
        <v>302107.8342583162</v>
      </c>
    </row>
    <row r="78" spans="2:14" x14ac:dyDescent="0.25">
      <c r="B78" s="127"/>
      <c r="C78" s="187">
        <v>5</v>
      </c>
      <c r="D78" s="172" t="s">
        <v>35</v>
      </c>
      <c r="E78" s="213">
        <v>4</v>
      </c>
      <c r="F78" s="193"/>
      <c r="G78" s="11">
        <v>4</v>
      </c>
      <c r="H78" s="166" t="s">
        <v>79</v>
      </c>
      <c r="I78" s="167"/>
      <c r="J78" s="167"/>
      <c r="K78" s="168"/>
      <c r="L78" s="13">
        <v>6086.1002608303179</v>
      </c>
      <c r="M78" s="19">
        <f>L78*G78</f>
        <v>24344.401043321272</v>
      </c>
      <c r="N78" s="14">
        <f>M78*12</f>
        <v>292132.81251985527</v>
      </c>
    </row>
    <row r="79" spans="2:14" x14ac:dyDescent="0.25">
      <c r="B79" s="127"/>
      <c r="C79" s="188"/>
      <c r="D79" s="173"/>
      <c r="E79" s="152" t="s">
        <v>10</v>
      </c>
      <c r="F79" s="151"/>
      <c r="G79" s="48">
        <f>SUM(G78)</f>
        <v>4</v>
      </c>
      <c r="H79" s="149" t="s">
        <v>11</v>
      </c>
      <c r="I79" s="150"/>
      <c r="J79" s="150"/>
      <c r="K79" s="150"/>
      <c r="L79" s="151"/>
      <c r="M79" s="49">
        <f>M78</f>
        <v>24344.401043321272</v>
      </c>
      <c r="N79" s="50">
        <f>N78</f>
        <v>292132.81251985527</v>
      </c>
    </row>
    <row r="80" spans="2:14" ht="15" customHeight="1" x14ac:dyDescent="0.25">
      <c r="B80" s="127"/>
      <c r="C80" s="188"/>
      <c r="D80" s="173"/>
      <c r="E80" s="175" t="s">
        <v>12</v>
      </c>
      <c r="F80" s="176"/>
      <c r="G80" s="176"/>
      <c r="H80" s="176"/>
      <c r="I80" s="176"/>
      <c r="J80" s="177"/>
      <c r="K80" s="42" t="s">
        <v>13</v>
      </c>
      <c r="L80" s="147" t="s">
        <v>14</v>
      </c>
      <c r="M80" s="148"/>
      <c r="N80" s="51" t="s">
        <v>21</v>
      </c>
    </row>
    <row r="81" spans="2:14" ht="13.5" thickBot="1" x14ac:dyDescent="0.3">
      <c r="B81" s="127"/>
      <c r="C81" s="188"/>
      <c r="D81" s="173"/>
      <c r="E81" s="178"/>
      <c r="F81" s="179"/>
      <c r="G81" s="179"/>
      <c r="H81" s="179"/>
      <c r="I81" s="179"/>
      <c r="J81" s="180"/>
      <c r="K81" s="9">
        <v>492.8</v>
      </c>
      <c r="L81" s="202">
        <v>31.862112745608496</v>
      </c>
      <c r="M81" s="203"/>
      <c r="N81" s="22">
        <f>L81*K81</f>
        <v>15701.649161035866</v>
      </c>
    </row>
    <row r="82" spans="2:14" ht="13.5" thickBot="1" x14ac:dyDescent="0.3">
      <c r="B82" s="127"/>
      <c r="C82" s="189"/>
      <c r="D82" s="174"/>
      <c r="E82" s="153" t="s">
        <v>24</v>
      </c>
      <c r="F82" s="154"/>
      <c r="G82" s="154"/>
      <c r="H82" s="154"/>
      <c r="I82" s="154"/>
      <c r="J82" s="154"/>
      <c r="K82" s="154"/>
      <c r="L82" s="154"/>
      <c r="M82" s="155"/>
      <c r="N82" s="54">
        <f>N79+N81</f>
        <v>307834.46168089117</v>
      </c>
    </row>
    <row r="83" spans="2:14" x14ac:dyDescent="0.25">
      <c r="B83" s="127"/>
      <c r="C83" s="187">
        <v>6</v>
      </c>
      <c r="D83" s="172" t="s">
        <v>36</v>
      </c>
      <c r="E83" s="213">
        <v>4</v>
      </c>
      <c r="F83" s="193"/>
      <c r="G83" s="11">
        <v>4</v>
      </c>
      <c r="H83" s="166" t="s">
        <v>79</v>
      </c>
      <c r="I83" s="167"/>
      <c r="J83" s="167"/>
      <c r="K83" s="168"/>
      <c r="L83" s="13">
        <v>6152.7034796565285</v>
      </c>
      <c r="M83" s="19">
        <f>L83*G83</f>
        <v>24610.813918626114</v>
      </c>
      <c r="N83" s="14">
        <f>M83*12</f>
        <v>295329.76702351338</v>
      </c>
    </row>
    <row r="84" spans="2:14" x14ac:dyDescent="0.25">
      <c r="B84" s="127"/>
      <c r="C84" s="188"/>
      <c r="D84" s="173"/>
      <c r="E84" s="152" t="s">
        <v>10</v>
      </c>
      <c r="F84" s="151"/>
      <c r="G84" s="48">
        <f>SUM(G83)</f>
        <v>4</v>
      </c>
      <c r="H84" s="149" t="s">
        <v>11</v>
      </c>
      <c r="I84" s="150"/>
      <c r="J84" s="150"/>
      <c r="K84" s="150"/>
      <c r="L84" s="151"/>
      <c r="M84" s="49">
        <f>SUM(M83)</f>
        <v>24610.813918626114</v>
      </c>
      <c r="N84" s="50">
        <f>SUM(N83)</f>
        <v>295329.76702351338</v>
      </c>
    </row>
    <row r="85" spans="2:14" x14ac:dyDescent="0.25">
      <c r="B85" s="127"/>
      <c r="C85" s="188"/>
      <c r="D85" s="173"/>
      <c r="E85" s="175" t="s">
        <v>12</v>
      </c>
      <c r="F85" s="176"/>
      <c r="G85" s="176"/>
      <c r="H85" s="176"/>
      <c r="I85" s="176"/>
      <c r="J85" s="177"/>
      <c r="K85" s="42" t="s">
        <v>13</v>
      </c>
      <c r="L85" s="147" t="s">
        <v>14</v>
      </c>
      <c r="M85" s="148"/>
      <c r="N85" s="51" t="s">
        <v>21</v>
      </c>
    </row>
    <row r="86" spans="2:14" ht="13.5" thickBot="1" x14ac:dyDescent="0.3">
      <c r="B86" s="127"/>
      <c r="C86" s="188"/>
      <c r="D86" s="173"/>
      <c r="E86" s="178"/>
      <c r="F86" s="179"/>
      <c r="G86" s="179"/>
      <c r="H86" s="179"/>
      <c r="I86" s="179"/>
      <c r="J86" s="180"/>
      <c r="K86" s="9">
        <v>422.4</v>
      </c>
      <c r="L86" s="202">
        <v>31.862112745608496</v>
      </c>
      <c r="M86" s="203"/>
      <c r="N86" s="12">
        <f>L86*K86</f>
        <v>13458.556423745027</v>
      </c>
    </row>
    <row r="87" spans="2:14" ht="13.5" thickBot="1" x14ac:dyDescent="0.3">
      <c r="B87" s="127"/>
      <c r="C87" s="189"/>
      <c r="D87" s="174"/>
      <c r="E87" s="153" t="s">
        <v>26</v>
      </c>
      <c r="F87" s="154"/>
      <c r="G87" s="154"/>
      <c r="H87" s="154"/>
      <c r="I87" s="154"/>
      <c r="J87" s="154"/>
      <c r="K87" s="154"/>
      <c r="L87" s="154"/>
      <c r="M87" s="155"/>
      <c r="N87" s="30">
        <f>N84+N86</f>
        <v>308788.32344725839</v>
      </c>
    </row>
    <row r="88" spans="2:14" x14ac:dyDescent="0.25">
      <c r="B88" s="127"/>
      <c r="C88" s="187">
        <v>7</v>
      </c>
      <c r="D88" s="172" t="s">
        <v>64</v>
      </c>
      <c r="E88" s="213">
        <v>2</v>
      </c>
      <c r="F88" s="193"/>
      <c r="G88" s="11">
        <v>2</v>
      </c>
      <c r="H88" s="166" t="s">
        <v>79</v>
      </c>
      <c r="I88" s="167"/>
      <c r="J88" s="167"/>
      <c r="K88" s="168"/>
      <c r="L88" s="13">
        <v>6152.7034796565285</v>
      </c>
      <c r="M88" s="19">
        <f>L88*G88</f>
        <v>12305.406959313057</v>
      </c>
      <c r="N88" s="14">
        <f>M88*12</f>
        <v>147664.88351175669</v>
      </c>
    </row>
    <row r="89" spans="2:14" x14ac:dyDescent="0.25">
      <c r="B89" s="127"/>
      <c r="C89" s="188"/>
      <c r="D89" s="173"/>
      <c r="E89" s="152" t="s">
        <v>10</v>
      </c>
      <c r="F89" s="151"/>
      <c r="G89" s="48">
        <f>SUM(G88)</f>
        <v>2</v>
      </c>
      <c r="H89" s="149" t="s">
        <v>11</v>
      </c>
      <c r="I89" s="150"/>
      <c r="J89" s="150"/>
      <c r="K89" s="150"/>
      <c r="L89" s="151"/>
      <c r="M89" s="49">
        <f>M88</f>
        <v>12305.406959313057</v>
      </c>
      <c r="N89" s="50">
        <f>N88</f>
        <v>147664.88351175669</v>
      </c>
    </row>
    <row r="90" spans="2:14" x14ac:dyDescent="0.25">
      <c r="B90" s="127"/>
      <c r="C90" s="188"/>
      <c r="D90" s="173"/>
      <c r="E90" s="175" t="s">
        <v>12</v>
      </c>
      <c r="F90" s="176"/>
      <c r="G90" s="176"/>
      <c r="H90" s="176"/>
      <c r="I90" s="176"/>
      <c r="J90" s="177"/>
      <c r="K90" s="42" t="s">
        <v>13</v>
      </c>
      <c r="L90" s="147" t="s">
        <v>14</v>
      </c>
      <c r="M90" s="148"/>
      <c r="N90" s="51" t="s">
        <v>21</v>
      </c>
    </row>
    <row r="91" spans="2:14" ht="13.5" thickBot="1" x14ac:dyDescent="0.3">
      <c r="B91" s="127"/>
      <c r="C91" s="188"/>
      <c r="D91" s="173"/>
      <c r="E91" s="178"/>
      <c r="F91" s="179"/>
      <c r="G91" s="179"/>
      <c r="H91" s="179"/>
      <c r="I91" s="179"/>
      <c r="J91" s="180"/>
      <c r="K91" s="21">
        <v>211.2</v>
      </c>
      <c r="L91" s="159">
        <v>31.862112745608496</v>
      </c>
      <c r="M91" s="160"/>
      <c r="N91" s="22">
        <f>L91*K91</f>
        <v>6729.2782118725136</v>
      </c>
    </row>
    <row r="92" spans="2:14" ht="13.5" thickBot="1" x14ac:dyDescent="0.3">
      <c r="B92" s="127"/>
      <c r="C92" s="189"/>
      <c r="D92" s="183"/>
      <c r="E92" s="206" t="s">
        <v>38</v>
      </c>
      <c r="F92" s="207"/>
      <c r="G92" s="207"/>
      <c r="H92" s="207"/>
      <c r="I92" s="207"/>
      <c r="J92" s="207"/>
      <c r="K92" s="207"/>
      <c r="L92" s="207"/>
      <c r="M92" s="208"/>
      <c r="N92" s="30">
        <f>N89+N91</f>
        <v>154394.16172362919</v>
      </c>
    </row>
    <row r="93" spans="2:14" x14ac:dyDescent="0.25">
      <c r="B93" s="127"/>
      <c r="C93" s="187">
        <v>8</v>
      </c>
      <c r="D93" s="172" t="s">
        <v>37</v>
      </c>
      <c r="E93" s="213">
        <v>4</v>
      </c>
      <c r="F93" s="193"/>
      <c r="G93" s="11">
        <v>4</v>
      </c>
      <c r="H93" s="166" t="s">
        <v>79</v>
      </c>
      <c r="I93" s="167"/>
      <c r="J93" s="167"/>
      <c r="K93" s="168"/>
      <c r="L93" s="13">
        <v>6221.3991353919573</v>
      </c>
      <c r="M93" s="19">
        <f>L93*G93</f>
        <v>24885.596541567829</v>
      </c>
      <c r="N93" s="14">
        <f>M93*12</f>
        <v>298627.15849881398</v>
      </c>
    </row>
    <row r="94" spans="2:14" x14ac:dyDescent="0.25">
      <c r="B94" s="127"/>
      <c r="C94" s="188"/>
      <c r="D94" s="173"/>
      <c r="E94" s="152" t="s">
        <v>10</v>
      </c>
      <c r="F94" s="151"/>
      <c r="G94" s="48">
        <f>SUM(G93)</f>
        <v>4</v>
      </c>
      <c r="H94" s="149" t="s">
        <v>11</v>
      </c>
      <c r="I94" s="150"/>
      <c r="J94" s="150"/>
      <c r="K94" s="150"/>
      <c r="L94" s="151"/>
      <c r="M94" s="49">
        <f>M93</f>
        <v>24885.596541567829</v>
      </c>
      <c r="N94" s="50">
        <f>N93</f>
        <v>298627.15849881398</v>
      </c>
    </row>
    <row r="95" spans="2:14" ht="12.75" customHeight="1" x14ac:dyDescent="0.25">
      <c r="B95" s="127"/>
      <c r="C95" s="188"/>
      <c r="D95" s="173"/>
      <c r="E95" s="175" t="s">
        <v>12</v>
      </c>
      <c r="F95" s="176"/>
      <c r="G95" s="176"/>
      <c r="H95" s="176"/>
      <c r="I95" s="176"/>
      <c r="J95" s="177"/>
      <c r="K95" s="42" t="s">
        <v>13</v>
      </c>
      <c r="L95" s="147" t="s">
        <v>14</v>
      </c>
      <c r="M95" s="148"/>
      <c r="N95" s="51" t="s">
        <v>21</v>
      </c>
    </row>
    <row r="96" spans="2:14" ht="12.75" customHeight="1" thickBot="1" x14ac:dyDescent="0.3">
      <c r="B96" s="127"/>
      <c r="C96" s="188"/>
      <c r="D96" s="173"/>
      <c r="E96" s="210"/>
      <c r="F96" s="211"/>
      <c r="G96" s="211"/>
      <c r="H96" s="211"/>
      <c r="I96" s="211"/>
      <c r="J96" s="212"/>
      <c r="K96" s="9">
        <v>387.2</v>
      </c>
      <c r="L96" s="202">
        <v>32.605252401482751</v>
      </c>
      <c r="M96" s="203"/>
      <c r="N96" s="12">
        <f>L96*K96</f>
        <v>12624.753729854121</v>
      </c>
    </row>
    <row r="97" spans="2:14" ht="13.5" thickBot="1" x14ac:dyDescent="0.3">
      <c r="B97" s="127"/>
      <c r="C97" s="189"/>
      <c r="D97" s="174"/>
      <c r="E97" s="153" t="s">
        <v>40</v>
      </c>
      <c r="F97" s="154"/>
      <c r="G97" s="154"/>
      <c r="H97" s="154"/>
      <c r="I97" s="154"/>
      <c r="J97" s="154"/>
      <c r="K97" s="154"/>
      <c r="L97" s="154"/>
      <c r="M97" s="155"/>
      <c r="N97" s="52">
        <f>N94+N96</f>
        <v>311251.91222866811</v>
      </c>
    </row>
    <row r="98" spans="2:14" x14ac:dyDescent="0.25">
      <c r="B98" s="127"/>
      <c r="C98" s="234">
        <v>9</v>
      </c>
      <c r="D98" s="172" t="s">
        <v>39</v>
      </c>
      <c r="E98" s="213">
        <v>4</v>
      </c>
      <c r="F98" s="193"/>
      <c r="G98" s="11">
        <v>4</v>
      </c>
      <c r="H98" s="166" t="s">
        <v>79</v>
      </c>
      <c r="I98" s="167"/>
      <c r="J98" s="167"/>
      <c r="K98" s="168"/>
      <c r="L98" s="13">
        <v>6063.8762812815057</v>
      </c>
      <c r="M98" s="19">
        <f>L98*G98</f>
        <v>24255.505125126023</v>
      </c>
      <c r="N98" s="14">
        <f>M98*12</f>
        <v>291066.0615015123</v>
      </c>
    </row>
    <row r="99" spans="2:14" x14ac:dyDescent="0.25">
      <c r="B99" s="127"/>
      <c r="C99" s="235"/>
      <c r="D99" s="173"/>
      <c r="E99" s="152" t="s">
        <v>10</v>
      </c>
      <c r="F99" s="151"/>
      <c r="G99" s="48">
        <f>SUM(G98)</f>
        <v>4</v>
      </c>
      <c r="H99" s="149" t="s">
        <v>11</v>
      </c>
      <c r="I99" s="150"/>
      <c r="J99" s="150"/>
      <c r="K99" s="150"/>
      <c r="L99" s="151"/>
      <c r="M99" s="49">
        <f>M98</f>
        <v>24255.505125126023</v>
      </c>
      <c r="N99" s="50">
        <f>N98</f>
        <v>291066.0615015123</v>
      </c>
    </row>
    <row r="100" spans="2:14" x14ac:dyDescent="0.25">
      <c r="B100" s="127"/>
      <c r="C100" s="235"/>
      <c r="D100" s="173"/>
      <c r="E100" s="175" t="s">
        <v>12</v>
      </c>
      <c r="F100" s="176"/>
      <c r="G100" s="176"/>
      <c r="H100" s="176"/>
      <c r="I100" s="176"/>
      <c r="J100" s="177"/>
      <c r="K100" s="42" t="s">
        <v>13</v>
      </c>
      <c r="L100" s="147" t="s">
        <v>14</v>
      </c>
      <c r="M100" s="148"/>
      <c r="N100" s="51" t="s">
        <v>21</v>
      </c>
    </row>
    <row r="101" spans="2:14" ht="13.5" thickBot="1" x14ac:dyDescent="0.3">
      <c r="B101" s="127"/>
      <c r="C101" s="235"/>
      <c r="D101" s="173"/>
      <c r="E101" s="210"/>
      <c r="F101" s="211"/>
      <c r="G101" s="211"/>
      <c r="H101" s="211"/>
      <c r="I101" s="211"/>
      <c r="J101" s="212"/>
      <c r="K101" s="9">
        <v>422.4</v>
      </c>
      <c r="L101" s="202">
        <v>32.917017403721097</v>
      </c>
      <c r="M101" s="203"/>
      <c r="N101" s="12">
        <f>L101*K101</f>
        <v>13904.14815133179</v>
      </c>
    </row>
    <row r="102" spans="2:14" ht="13.5" thickBot="1" x14ac:dyDescent="0.3">
      <c r="B102" s="127"/>
      <c r="C102" s="236"/>
      <c r="D102" s="174"/>
      <c r="E102" s="153" t="s">
        <v>60</v>
      </c>
      <c r="F102" s="154"/>
      <c r="G102" s="154"/>
      <c r="H102" s="154"/>
      <c r="I102" s="154"/>
      <c r="J102" s="154"/>
      <c r="K102" s="154"/>
      <c r="L102" s="154"/>
      <c r="M102" s="155"/>
      <c r="N102" s="52">
        <f>N99+N101</f>
        <v>304970.20965284412</v>
      </c>
    </row>
    <row r="103" spans="2:14" ht="13.5" thickBot="1" x14ac:dyDescent="0.3">
      <c r="B103" s="128"/>
      <c r="C103" s="55"/>
      <c r="D103" s="135" t="s">
        <v>28</v>
      </c>
      <c r="E103" s="135"/>
      <c r="F103" s="136"/>
      <c r="G103" s="56">
        <f>SUM(G56,G64,G69,G74,G79,G84,G89,G94,G99)</f>
        <v>50</v>
      </c>
      <c r="H103" s="135" t="s">
        <v>73</v>
      </c>
      <c r="I103" s="135"/>
      <c r="J103" s="135"/>
      <c r="K103" s="135"/>
      <c r="L103" s="135"/>
      <c r="M103" s="142"/>
      <c r="N103" s="120">
        <f>SUM(N59,N67,N72,N77,N82,N87,N92,N97,N102)</f>
        <v>3701342.7957333783</v>
      </c>
    </row>
    <row r="104" spans="2:14" ht="13.5" thickBot="1" x14ac:dyDescent="0.3"/>
    <row r="105" spans="2:14" s="37" customFormat="1" ht="17.25" thickBot="1" x14ac:dyDescent="0.35">
      <c r="B105" s="126"/>
      <c r="C105" s="134" t="s">
        <v>29</v>
      </c>
      <c r="D105" s="135"/>
      <c r="E105" s="135"/>
      <c r="F105" s="135"/>
      <c r="G105" s="135"/>
      <c r="H105" s="135"/>
      <c r="I105" s="135"/>
      <c r="J105" s="135"/>
      <c r="K105" s="135"/>
      <c r="L105" s="135"/>
      <c r="M105" s="135"/>
      <c r="N105" s="142"/>
    </row>
    <row r="106" spans="2:14" ht="26.25" thickBot="1" x14ac:dyDescent="0.3">
      <c r="B106" s="127"/>
      <c r="C106" s="57" t="s">
        <v>1</v>
      </c>
      <c r="D106" s="39" t="s">
        <v>2</v>
      </c>
      <c r="E106" s="146" t="s">
        <v>3</v>
      </c>
      <c r="F106" s="146"/>
      <c r="G106" s="39" t="s">
        <v>4</v>
      </c>
      <c r="H106" s="146" t="s">
        <v>5</v>
      </c>
      <c r="I106" s="146"/>
      <c r="J106" s="146"/>
      <c r="K106" s="146"/>
      <c r="L106" s="40" t="s">
        <v>6</v>
      </c>
      <c r="M106" s="40" t="s">
        <v>7</v>
      </c>
      <c r="N106" s="41" t="s">
        <v>7</v>
      </c>
    </row>
    <row r="107" spans="2:14" x14ac:dyDescent="0.25">
      <c r="B107" s="127"/>
      <c r="C107" s="268">
        <v>1</v>
      </c>
      <c r="D107" s="271" t="s">
        <v>43</v>
      </c>
      <c r="E107" s="213">
        <v>5</v>
      </c>
      <c r="F107" s="193"/>
      <c r="G107" s="11">
        <v>10</v>
      </c>
      <c r="H107" s="166" t="s">
        <v>83</v>
      </c>
      <c r="I107" s="167"/>
      <c r="J107" s="167"/>
      <c r="K107" s="168"/>
      <c r="L107" s="58">
        <v>5890.4637013226866</v>
      </c>
      <c r="M107" s="58">
        <f>L107*G107</f>
        <v>58904.637013226864</v>
      </c>
      <c r="N107" s="59">
        <f>M107*12</f>
        <v>706855.64415872237</v>
      </c>
    </row>
    <row r="108" spans="2:14" x14ac:dyDescent="0.25">
      <c r="B108" s="127"/>
      <c r="C108" s="269"/>
      <c r="D108" s="272"/>
      <c r="E108" s="209">
        <v>3</v>
      </c>
      <c r="F108" s="204"/>
      <c r="G108" s="15">
        <v>6</v>
      </c>
      <c r="H108" s="162" t="s">
        <v>84</v>
      </c>
      <c r="I108" s="163"/>
      <c r="J108" s="163"/>
      <c r="K108" s="164"/>
      <c r="L108" s="60">
        <v>4526.1769463252012</v>
      </c>
      <c r="M108" s="60">
        <f t="shared" ref="M108:M110" si="10">L108*G108</f>
        <v>27157.061677951206</v>
      </c>
      <c r="N108" s="61">
        <f t="shared" ref="N108:N110" si="11">M108*12</f>
        <v>325884.74013541447</v>
      </c>
    </row>
    <row r="109" spans="2:14" x14ac:dyDescent="0.25">
      <c r="B109" s="127"/>
      <c r="C109" s="269"/>
      <c r="D109" s="272"/>
      <c r="E109" s="209">
        <v>1</v>
      </c>
      <c r="F109" s="204"/>
      <c r="G109" s="15">
        <v>2</v>
      </c>
      <c r="H109" s="162" t="s">
        <v>85</v>
      </c>
      <c r="I109" s="163"/>
      <c r="J109" s="163"/>
      <c r="K109" s="164"/>
      <c r="L109" s="60">
        <v>4526.1769463252012</v>
      </c>
      <c r="M109" s="60">
        <f t="shared" si="10"/>
        <v>9052.3538926504025</v>
      </c>
      <c r="N109" s="61">
        <f t="shared" si="11"/>
        <v>108628.24671180482</v>
      </c>
    </row>
    <row r="110" spans="2:14" x14ac:dyDescent="0.25">
      <c r="B110" s="127"/>
      <c r="C110" s="269"/>
      <c r="D110" s="272"/>
      <c r="E110" s="209">
        <v>1</v>
      </c>
      <c r="F110" s="204"/>
      <c r="G110" s="15">
        <v>2</v>
      </c>
      <c r="H110" s="162" t="s">
        <v>86</v>
      </c>
      <c r="I110" s="163"/>
      <c r="J110" s="163"/>
      <c r="K110" s="164"/>
      <c r="L110" s="60">
        <v>6022.4137206247287</v>
      </c>
      <c r="M110" s="60">
        <f t="shared" si="10"/>
        <v>12044.827441249457</v>
      </c>
      <c r="N110" s="61">
        <f t="shared" si="11"/>
        <v>144537.92929499349</v>
      </c>
    </row>
    <row r="111" spans="2:14" x14ac:dyDescent="0.25">
      <c r="B111" s="127"/>
      <c r="C111" s="269"/>
      <c r="D111" s="272"/>
      <c r="E111" s="262" t="s">
        <v>10</v>
      </c>
      <c r="F111" s="263"/>
      <c r="G111" s="48">
        <f>SUM(G107:G110)</f>
        <v>20</v>
      </c>
      <c r="H111" s="149" t="s">
        <v>11</v>
      </c>
      <c r="I111" s="150"/>
      <c r="J111" s="150"/>
      <c r="K111" s="150"/>
      <c r="L111" s="151"/>
      <c r="M111" s="49">
        <f>SUM(M107:M110)</f>
        <v>107158.88002507793</v>
      </c>
      <c r="N111" s="50">
        <f>SUM(N107:N110)</f>
        <v>1285906.5603009351</v>
      </c>
    </row>
    <row r="112" spans="2:14" x14ac:dyDescent="0.25">
      <c r="B112" s="127"/>
      <c r="C112" s="269"/>
      <c r="D112" s="272"/>
      <c r="E112" s="175" t="s">
        <v>12</v>
      </c>
      <c r="F112" s="176"/>
      <c r="G112" s="176"/>
      <c r="H112" s="176"/>
      <c r="I112" s="176"/>
      <c r="J112" s="177"/>
      <c r="K112" s="42" t="s">
        <v>13</v>
      </c>
      <c r="L112" s="147" t="s">
        <v>14</v>
      </c>
      <c r="M112" s="148"/>
      <c r="N112" s="51" t="s">
        <v>21</v>
      </c>
    </row>
    <row r="113" spans="2:14" ht="13.5" customHeight="1" thickBot="1" x14ac:dyDescent="0.3">
      <c r="B113" s="127"/>
      <c r="C113" s="269"/>
      <c r="D113" s="272"/>
      <c r="E113" s="178"/>
      <c r="F113" s="179"/>
      <c r="G113" s="179"/>
      <c r="H113" s="179"/>
      <c r="I113" s="179"/>
      <c r="J113" s="180"/>
      <c r="K113" s="18">
        <v>93.6</v>
      </c>
      <c r="L113" s="260">
        <v>34.157883468220021</v>
      </c>
      <c r="M113" s="261"/>
      <c r="N113" s="62">
        <f>L113*K113</f>
        <v>3197.1778926253937</v>
      </c>
    </row>
    <row r="114" spans="2:14" ht="12" customHeight="1" thickBot="1" x14ac:dyDescent="0.3">
      <c r="B114" s="127"/>
      <c r="C114" s="270"/>
      <c r="D114" s="192"/>
      <c r="E114" s="153" t="s">
        <v>16</v>
      </c>
      <c r="F114" s="154"/>
      <c r="G114" s="154"/>
      <c r="H114" s="154"/>
      <c r="I114" s="154"/>
      <c r="J114" s="154"/>
      <c r="K114" s="154"/>
      <c r="L114" s="154"/>
      <c r="M114" s="155"/>
      <c r="N114" s="30">
        <f>N111+N113</f>
        <v>1289103.7381935604</v>
      </c>
    </row>
    <row r="115" spans="2:14" x14ac:dyDescent="0.25">
      <c r="B115" s="127"/>
      <c r="C115" s="268">
        <v>2</v>
      </c>
      <c r="D115" s="271" t="s">
        <v>44</v>
      </c>
      <c r="E115" s="213">
        <v>6</v>
      </c>
      <c r="F115" s="193"/>
      <c r="G115" s="11">
        <v>12</v>
      </c>
      <c r="H115" s="166" t="s">
        <v>83</v>
      </c>
      <c r="I115" s="167"/>
      <c r="J115" s="167"/>
      <c r="K115" s="168"/>
      <c r="L115" s="58">
        <v>5947.9134302293214</v>
      </c>
      <c r="M115" s="58">
        <f>L115*G115</f>
        <v>71374.961162751861</v>
      </c>
      <c r="N115" s="59">
        <f>M115*12</f>
        <v>856499.53395302233</v>
      </c>
    </row>
    <row r="116" spans="2:14" x14ac:dyDescent="0.25">
      <c r="B116" s="127"/>
      <c r="C116" s="269"/>
      <c r="D116" s="272"/>
      <c r="E116" s="209">
        <v>14</v>
      </c>
      <c r="F116" s="204"/>
      <c r="G116" s="15">
        <v>28</v>
      </c>
      <c r="H116" s="162" t="s">
        <v>87</v>
      </c>
      <c r="I116" s="163"/>
      <c r="J116" s="163"/>
      <c r="K116" s="164"/>
      <c r="L116" s="60">
        <v>4629.7434106120327</v>
      </c>
      <c r="M116" s="60">
        <f t="shared" ref="M116:M119" si="12">L116*G116</f>
        <v>129632.81549713691</v>
      </c>
      <c r="N116" s="61">
        <f t="shared" ref="N116:N119" si="13">M116*12</f>
        <v>1555593.7859656429</v>
      </c>
    </row>
    <row r="117" spans="2:14" x14ac:dyDescent="0.25">
      <c r="B117" s="127"/>
      <c r="C117" s="269"/>
      <c r="D117" s="272"/>
      <c r="E117" s="209">
        <v>1</v>
      </c>
      <c r="F117" s="204"/>
      <c r="G117" s="15">
        <v>2</v>
      </c>
      <c r="H117" s="162" t="s">
        <v>88</v>
      </c>
      <c r="I117" s="163"/>
      <c r="J117" s="163"/>
      <c r="K117" s="164"/>
      <c r="L117" s="60">
        <v>4629.7434106120327</v>
      </c>
      <c r="M117" s="60">
        <f t="shared" si="12"/>
        <v>9259.4868212240654</v>
      </c>
      <c r="N117" s="61">
        <f t="shared" si="13"/>
        <v>111113.84185468878</v>
      </c>
    </row>
    <row r="118" spans="2:14" x14ac:dyDescent="0.25">
      <c r="B118" s="127"/>
      <c r="C118" s="269"/>
      <c r="D118" s="272"/>
      <c r="E118" s="209">
        <v>1</v>
      </c>
      <c r="F118" s="204"/>
      <c r="G118" s="15">
        <v>2</v>
      </c>
      <c r="H118" s="162" t="s">
        <v>86</v>
      </c>
      <c r="I118" s="163"/>
      <c r="J118" s="163"/>
      <c r="K118" s="164"/>
      <c r="L118" s="60">
        <v>6336.9712060402035</v>
      </c>
      <c r="M118" s="60">
        <f t="shared" si="12"/>
        <v>12673.942412080407</v>
      </c>
      <c r="N118" s="61">
        <f t="shared" si="13"/>
        <v>152087.3089449649</v>
      </c>
    </row>
    <row r="119" spans="2:14" ht="17.25" customHeight="1" x14ac:dyDescent="0.25">
      <c r="B119" s="127"/>
      <c r="C119" s="269"/>
      <c r="D119" s="272"/>
      <c r="E119" s="214">
        <v>1</v>
      </c>
      <c r="F119" s="215"/>
      <c r="G119" s="6">
        <v>2</v>
      </c>
      <c r="H119" s="162" t="s">
        <v>89</v>
      </c>
      <c r="I119" s="163"/>
      <c r="J119" s="163"/>
      <c r="K119" s="163"/>
      <c r="L119" s="105">
        <v>5059.3522135273015</v>
      </c>
      <c r="M119" s="106">
        <f t="shared" si="12"/>
        <v>10118.704427054603</v>
      </c>
      <c r="N119" s="107">
        <f t="shared" si="13"/>
        <v>121424.45312465524</v>
      </c>
    </row>
    <row r="120" spans="2:14" x14ac:dyDescent="0.25">
      <c r="B120" s="127"/>
      <c r="C120" s="269"/>
      <c r="D120" s="272"/>
      <c r="E120" s="152" t="s">
        <v>10</v>
      </c>
      <c r="F120" s="151"/>
      <c r="G120" s="48">
        <f>SUM(G115:G119)</f>
        <v>46</v>
      </c>
      <c r="H120" s="149" t="s">
        <v>11</v>
      </c>
      <c r="I120" s="150"/>
      <c r="J120" s="150"/>
      <c r="K120" s="150"/>
      <c r="L120" s="151"/>
      <c r="M120" s="49">
        <f>SUM(M115:M119)</f>
        <v>233059.91032024787</v>
      </c>
      <c r="N120" s="50">
        <f>SUM(N115:N119)</f>
        <v>2796718.923842974</v>
      </c>
    </row>
    <row r="121" spans="2:14" x14ac:dyDescent="0.25">
      <c r="B121" s="127"/>
      <c r="C121" s="269"/>
      <c r="D121" s="272"/>
      <c r="E121" s="175" t="s">
        <v>12</v>
      </c>
      <c r="F121" s="176"/>
      <c r="G121" s="176"/>
      <c r="H121" s="176"/>
      <c r="I121" s="176"/>
      <c r="J121" s="177"/>
      <c r="K121" s="42" t="s">
        <v>13</v>
      </c>
      <c r="L121" s="147" t="s">
        <v>14</v>
      </c>
      <c r="M121" s="148"/>
      <c r="N121" s="51" t="s">
        <v>68</v>
      </c>
    </row>
    <row r="122" spans="2:14" ht="13.5" thickBot="1" x14ac:dyDescent="0.3">
      <c r="B122" s="127"/>
      <c r="C122" s="269"/>
      <c r="D122" s="272"/>
      <c r="E122" s="178"/>
      <c r="F122" s="179"/>
      <c r="G122" s="179"/>
      <c r="H122" s="179"/>
      <c r="I122" s="179"/>
      <c r="J122" s="180"/>
      <c r="K122" s="21">
        <v>201.6</v>
      </c>
      <c r="L122" s="258">
        <v>34.095936739307085</v>
      </c>
      <c r="M122" s="259"/>
      <c r="N122" s="63">
        <f>L122*K122</f>
        <v>6873.7408466443085</v>
      </c>
    </row>
    <row r="123" spans="2:14" ht="13.5" thickBot="1" x14ac:dyDescent="0.3">
      <c r="B123" s="127"/>
      <c r="C123" s="270"/>
      <c r="D123" s="273"/>
      <c r="E123" s="153" t="s">
        <v>17</v>
      </c>
      <c r="F123" s="154"/>
      <c r="G123" s="154"/>
      <c r="H123" s="154"/>
      <c r="I123" s="154"/>
      <c r="J123" s="154"/>
      <c r="K123" s="154"/>
      <c r="L123" s="154"/>
      <c r="M123" s="155"/>
      <c r="N123" s="30">
        <f>N120+N122</f>
        <v>2803592.6646896182</v>
      </c>
    </row>
    <row r="124" spans="2:14" ht="13.5" thickBot="1" x14ac:dyDescent="0.3">
      <c r="B124" s="128"/>
      <c r="C124" s="134" t="s">
        <v>41</v>
      </c>
      <c r="D124" s="135"/>
      <c r="E124" s="135"/>
      <c r="F124" s="136"/>
      <c r="G124" s="56">
        <f>SUM(G111,G120)</f>
        <v>66</v>
      </c>
      <c r="H124" s="135" t="s">
        <v>74</v>
      </c>
      <c r="I124" s="135"/>
      <c r="J124" s="135"/>
      <c r="K124" s="135"/>
      <c r="L124" s="135"/>
      <c r="M124" s="142"/>
      <c r="N124" s="120">
        <f>SUM(N114,N123)</f>
        <v>4092696.4028831786</v>
      </c>
    </row>
    <row r="125" spans="2:14" s="64" customFormat="1" ht="14.25" customHeight="1" thickBot="1" x14ac:dyDescent="0.3">
      <c r="C125" s="65"/>
      <c r="D125" s="66"/>
      <c r="E125" s="66"/>
      <c r="F125" s="66"/>
      <c r="G125" s="66"/>
      <c r="H125" s="66"/>
      <c r="I125" s="66"/>
      <c r="J125" s="66"/>
      <c r="K125" s="66"/>
      <c r="L125" s="66"/>
      <c r="M125" s="66"/>
      <c r="N125" s="67"/>
    </row>
    <row r="126" spans="2:14" ht="13.5" thickBot="1" x14ac:dyDescent="0.3">
      <c r="B126" s="129"/>
      <c r="C126" s="135" t="s">
        <v>42</v>
      </c>
      <c r="D126" s="135"/>
      <c r="E126" s="135"/>
      <c r="F126" s="135"/>
      <c r="G126" s="135"/>
      <c r="H126" s="135"/>
      <c r="I126" s="135"/>
      <c r="J126" s="135"/>
      <c r="K126" s="135"/>
      <c r="L126" s="135"/>
      <c r="M126" s="135"/>
      <c r="N126" s="142"/>
    </row>
    <row r="127" spans="2:14" ht="26.25" thickBot="1" x14ac:dyDescent="0.3">
      <c r="B127" s="130"/>
      <c r="C127" s="68" t="s">
        <v>1</v>
      </c>
      <c r="D127" s="69" t="s">
        <v>2</v>
      </c>
      <c r="E127" s="145" t="s">
        <v>3</v>
      </c>
      <c r="F127" s="146"/>
      <c r="G127" s="39" t="s">
        <v>4</v>
      </c>
      <c r="H127" s="146" t="s">
        <v>5</v>
      </c>
      <c r="I127" s="146"/>
      <c r="J127" s="146"/>
      <c r="K127" s="146"/>
      <c r="L127" s="40" t="s">
        <v>6</v>
      </c>
      <c r="M127" s="40" t="s">
        <v>51</v>
      </c>
      <c r="N127" s="41" t="s">
        <v>7</v>
      </c>
    </row>
    <row r="128" spans="2:14" x14ac:dyDescent="0.25">
      <c r="B128" s="130"/>
      <c r="C128" s="274">
        <v>1</v>
      </c>
      <c r="D128" s="271" t="s">
        <v>45</v>
      </c>
      <c r="E128" s="204">
        <v>12</v>
      </c>
      <c r="F128" s="204"/>
      <c r="G128" s="15">
        <v>24</v>
      </c>
      <c r="H128" s="205" t="s">
        <v>90</v>
      </c>
      <c r="I128" s="205"/>
      <c r="J128" s="205"/>
      <c r="K128" s="205"/>
      <c r="L128" s="60">
        <v>6154.5700958186862</v>
      </c>
      <c r="M128" s="60">
        <f>L128*G128</f>
        <v>147709.68229964847</v>
      </c>
      <c r="N128" s="108">
        <f>M128*12</f>
        <v>1772516.1875957816</v>
      </c>
    </row>
    <row r="129" spans="2:14" ht="13.5" customHeight="1" x14ac:dyDescent="0.25">
      <c r="B129" s="130"/>
      <c r="C129" s="275"/>
      <c r="D129" s="272"/>
      <c r="E129" s="204">
        <v>16</v>
      </c>
      <c r="F129" s="204"/>
      <c r="G129" s="15">
        <v>32</v>
      </c>
      <c r="H129" s="205" t="s">
        <v>87</v>
      </c>
      <c r="I129" s="205"/>
      <c r="J129" s="205"/>
      <c r="K129" s="205"/>
      <c r="L129" s="60">
        <v>4790.2833408212</v>
      </c>
      <c r="M129" s="60">
        <f>L129*G129</f>
        <v>153289.0669062784</v>
      </c>
      <c r="N129" s="108">
        <f>M129*12</f>
        <v>1839468.8028753409</v>
      </c>
    </row>
    <row r="130" spans="2:14" ht="19.5" customHeight="1" x14ac:dyDescent="0.25">
      <c r="B130" s="130"/>
      <c r="C130" s="275"/>
      <c r="D130" s="272"/>
      <c r="E130" s="204">
        <v>2</v>
      </c>
      <c r="F130" s="204"/>
      <c r="G130" s="15">
        <v>4</v>
      </c>
      <c r="H130" s="205" t="s">
        <v>91</v>
      </c>
      <c r="I130" s="205"/>
      <c r="J130" s="205"/>
      <c r="K130" s="205"/>
      <c r="L130" s="60">
        <v>4790.2833408212</v>
      </c>
      <c r="M130" s="60">
        <f>L130*G130</f>
        <v>19161.1333632848</v>
      </c>
      <c r="N130" s="108">
        <f>M130*12</f>
        <v>229933.60035941761</v>
      </c>
    </row>
    <row r="131" spans="2:14" x14ac:dyDescent="0.25">
      <c r="B131" s="130"/>
      <c r="C131" s="275"/>
      <c r="D131" s="272"/>
      <c r="E131" s="204">
        <v>1</v>
      </c>
      <c r="F131" s="204"/>
      <c r="G131" s="15">
        <v>2</v>
      </c>
      <c r="H131" s="205" t="s">
        <v>86</v>
      </c>
      <c r="I131" s="205"/>
      <c r="J131" s="205"/>
      <c r="K131" s="205"/>
      <c r="L131" s="60">
        <v>6557.2392223867992</v>
      </c>
      <c r="M131" s="60">
        <f>L131*G131</f>
        <v>13114.478444773598</v>
      </c>
      <c r="N131" s="108">
        <f>M131*12</f>
        <v>157373.74133728317</v>
      </c>
    </row>
    <row r="132" spans="2:14" ht="14.25" customHeight="1" x14ac:dyDescent="0.25">
      <c r="B132" s="130"/>
      <c r="C132" s="275"/>
      <c r="D132" s="272"/>
      <c r="E132" s="204">
        <v>1</v>
      </c>
      <c r="F132" s="204"/>
      <c r="G132" s="15">
        <v>2</v>
      </c>
      <c r="H132" s="205" t="s">
        <v>92</v>
      </c>
      <c r="I132" s="205"/>
      <c r="J132" s="205"/>
      <c r="K132" s="205"/>
      <c r="L132" s="60">
        <v>5219.7549492113612</v>
      </c>
      <c r="M132" s="60">
        <f>L132*G132</f>
        <v>10439.509898422722</v>
      </c>
      <c r="N132" s="108">
        <f>M132*12</f>
        <v>125274.11878107267</v>
      </c>
    </row>
    <row r="133" spans="2:14" x14ac:dyDescent="0.25">
      <c r="B133" s="130"/>
      <c r="C133" s="275"/>
      <c r="D133" s="272"/>
      <c r="E133" s="152" t="s">
        <v>10</v>
      </c>
      <c r="F133" s="151"/>
      <c r="G133" s="48">
        <f>SUM(G128:G132)</f>
        <v>64</v>
      </c>
      <c r="H133" s="149" t="s">
        <v>11</v>
      </c>
      <c r="I133" s="150"/>
      <c r="J133" s="150"/>
      <c r="K133" s="150"/>
      <c r="L133" s="151"/>
      <c r="M133" s="25">
        <f>SUM(M128:M132)</f>
        <v>343713.87091240799</v>
      </c>
      <c r="N133" s="26">
        <f>SUM(N128:N132)</f>
        <v>4124566.4509488959</v>
      </c>
    </row>
    <row r="134" spans="2:14" x14ac:dyDescent="0.25">
      <c r="B134" s="130"/>
      <c r="C134" s="275"/>
      <c r="D134" s="272"/>
      <c r="E134" s="175" t="s">
        <v>12</v>
      </c>
      <c r="F134" s="176"/>
      <c r="G134" s="176"/>
      <c r="H134" s="176"/>
      <c r="I134" s="176"/>
      <c r="J134" s="177"/>
      <c r="K134" s="42" t="s">
        <v>13</v>
      </c>
      <c r="L134" s="147" t="s">
        <v>14</v>
      </c>
      <c r="M134" s="148"/>
      <c r="N134" s="51" t="s">
        <v>21</v>
      </c>
    </row>
    <row r="135" spans="2:14" ht="13.5" thickBot="1" x14ac:dyDescent="0.3">
      <c r="B135" s="130"/>
      <c r="C135" s="275"/>
      <c r="D135" s="272"/>
      <c r="E135" s="178"/>
      <c r="F135" s="179"/>
      <c r="G135" s="179"/>
      <c r="H135" s="179"/>
      <c r="I135" s="179"/>
      <c r="J135" s="180"/>
      <c r="K135" s="74">
        <v>312</v>
      </c>
      <c r="L135" s="258">
        <v>35.288797499865936</v>
      </c>
      <c r="M135" s="259"/>
      <c r="N135" s="75">
        <f>L135*K135</f>
        <v>11010.104819958173</v>
      </c>
    </row>
    <row r="136" spans="2:14" ht="13.5" thickBot="1" x14ac:dyDescent="0.3">
      <c r="B136" s="130"/>
      <c r="C136" s="276"/>
      <c r="D136" s="273"/>
      <c r="E136" s="153" t="s">
        <v>16</v>
      </c>
      <c r="F136" s="154"/>
      <c r="G136" s="154"/>
      <c r="H136" s="154"/>
      <c r="I136" s="154"/>
      <c r="J136" s="154"/>
      <c r="K136" s="154"/>
      <c r="L136" s="154"/>
      <c r="M136" s="155"/>
      <c r="N136" s="54">
        <f>N133+N135</f>
        <v>4135576.555768854</v>
      </c>
    </row>
    <row r="137" spans="2:14" x14ac:dyDescent="0.25">
      <c r="B137" s="130"/>
      <c r="C137" s="265">
        <v>2</v>
      </c>
      <c r="D137" s="172" t="s">
        <v>46</v>
      </c>
      <c r="E137" s="213">
        <v>2</v>
      </c>
      <c r="F137" s="193"/>
      <c r="G137" s="11">
        <v>2</v>
      </c>
      <c r="H137" s="166" t="s">
        <v>80</v>
      </c>
      <c r="I137" s="167"/>
      <c r="J137" s="167"/>
      <c r="K137" s="168"/>
      <c r="L137" s="13">
        <v>5150.8252358304135</v>
      </c>
      <c r="M137" s="19">
        <f>L137*G137</f>
        <v>10301.650471660827</v>
      </c>
      <c r="N137" s="14">
        <f>M137*12</f>
        <v>123619.80565992993</v>
      </c>
    </row>
    <row r="138" spans="2:14" x14ac:dyDescent="0.25">
      <c r="B138" s="130"/>
      <c r="C138" s="266"/>
      <c r="D138" s="173"/>
      <c r="E138" s="214">
        <v>2</v>
      </c>
      <c r="F138" s="215"/>
      <c r="G138" s="6">
        <v>2</v>
      </c>
      <c r="H138" s="162" t="s">
        <v>79</v>
      </c>
      <c r="I138" s="163"/>
      <c r="J138" s="163"/>
      <c r="K138" s="164"/>
      <c r="L138" s="7">
        <v>6515.1119908278979</v>
      </c>
      <c r="M138" s="23">
        <f>L138*G138</f>
        <v>13030.223981655796</v>
      </c>
      <c r="N138" s="8">
        <f>M138*12</f>
        <v>156362.68777986954</v>
      </c>
    </row>
    <row r="139" spans="2:14" x14ac:dyDescent="0.25">
      <c r="B139" s="130"/>
      <c r="C139" s="266"/>
      <c r="D139" s="173"/>
      <c r="E139" s="152" t="s">
        <v>10</v>
      </c>
      <c r="F139" s="151"/>
      <c r="G139" s="48">
        <f>SUM(G137:G138)</f>
        <v>4</v>
      </c>
      <c r="H139" s="149" t="s">
        <v>11</v>
      </c>
      <c r="I139" s="150"/>
      <c r="J139" s="150"/>
      <c r="K139" s="150"/>
      <c r="L139" s="151"/>
      <c r="M139" s="49">
        <f>SUM(M137:M138)</f>
        <v>23331.874453316625</v>
      </c>
      <c r="N139" s="50">
        <f>SUM(N137:N138)</f>
        <v>279982.49343979947</v>
      </c>
    </row>
    <row r="140" spans="2:14" x14ac:dyDescent="0.25">
      <c r="B140" s="130"/>
      <c r="C140" s="266"/>
      <c r="D140" s="173"/>
      <c r="E140" s="175" t="s">
        <v>12</v>
      </c>
      <c r="F140" s="176"/>
      <c r="G140" s="176"/>
      <c r="H140" s="176"/>
      <c r="I140" s="176"/>
      <c r="J140" s="177"/>
      <c r="K140" s="42" t="s">
        <v>13</v>
      </c>
      <c r="L140" s="147" t="s">
        <v>14</v>
      </c>
      <c r="M140" s="148"/>
      <c r="N140" s="51" t="s">
        <v>21</v>
      </c>
    </row>
    <row r="141" spans="2:14" ht="13.5" thickBot="1" x14ac:dyDescent="0.3">
      <c r="B141" s="130"/>
      <c r="C141" s="266"/>
      <c r="D141" s="173"/>
      <c r="E141" s="178"/>
      <c r="F141" s="179"/>
      <c r="G141" s="179"/>
      <c r="H141" s="179"/>
      <c r="I141" s="179"/>
      <c r="J141" s="180"/>
      <c r="K141" s="76">
        <v>457.6</v>
      </c>
      <c r="L141" s="159">
        <v>33.684761249872032</v>
      </c>
      <c r="M141" s="160"/>
      <c r="N141" s="77">
        <f>L141*K141</f>
        <v>15414.146747941442</v>
      </c>
    </row>
    <row r="142" spans="2:14" ht="13.5" thickBot="1" x14ac:dyDescent="0.3">
      <c r="B142" s="130"/>
      <c r="C142" s="267"/>
      <c r="D142" s="174"/>
      <c r="E142" s="153" t="s">
        <v>17</v>
      </c>
      <c r="F142" s="154"/>
      <c r="G142" s="154"/>
      <c r="H142" s="154"/>
      <c r="I142" s="154"/>
      <c r="J142" s="154"/>
      <c r="K142" s="154"/>
      <c r="L142" s="154"/>
      <c r="M142" s="155"/>
      <c r="N142" s="54">
        <f>N139+N141</f>
        <v>295396.64018774091</v>
      </c>
    </row>
    <row r="143" spans="2:14" x14ac:dyDescent="0.25">
      <c r="B143" s="130"/>
      <c r="C143" s="265">
        <v>3</v>
      </c>
      <c r="D143" s="172" t="s">
        <v>47</v>
      </c>
      <c r="E143" s="239">
        <v>1</v>
      </c>
      <c r="F143" s="240"/>
      <c r="G143" s="2">
        <v>7</v>
      </c>
      <c r="H143" s="162" t="s">
        <v>79</v>
      </c>
      <c r="I143" s="163"/>
      <c r="J143" s="163"/>
      <c r="K143" s="164"/>
      <c r="L143" s="119">
        <v>6276.0021066836716</v>
      </c>
      <c r="M143" s="29">
        <f>L143*G143</f>
        <v>43932.014746785702</v>
      </c>
      <c r="N143" s="4">
        <f>M143*12</f>
        <v>527184.17696142849</v>
      </c>
    </row>
    <row r="144" spans="2:14" x14ac:dyDescent="0.25">
      <c r="B144" s="130"/>
      <c r="C144" s="266"/>
      <c r="D144" s="173"/>
      <c r="E144" s="209">
        <v>7</v>
      </c>
      <c r="F144" s="204"/>
      <c r="G144" s="15">
        <v>1</v>
      </c>
      <c r="H144" s="162" t="s">
        <v>93</v>
      </c>
      <c r="I144" s="163"/>
      <c r="J144" s="163"/>
      <c r="K144" s="164"/>
      <c r="L144" s="118">
        <v>5362.4932882041503</v>
      </c>
      <c r="M144" s="20">
        <f>L144*G144</f>
        <v>5362.4932882041503</v>
      </c>
      <c r="N144" s="17">
        <f>M144*12</f>
        <v>64349.919458449804</v>
      </c>
    </row>
    <row r="145" spans="2:14" x14ac:dyDescent="0.25">
      <c r="B145" s="130"/>
      <c r="C145" s="266"/>
      <c r="D145" s="173"/>
      <c r="E145" s="152" t="s">
        <v>10</v>
      </c>
      <c r="F145" s="151"/>
      <c r="G145" s="48">
        <f>SUM(G143:G144)</f>
        <v>8</v>
      </c>
      <c r="H145" s="149" t="s">
        <v>11</v>
      </c>
      <c r="I145" s="150"/>
      <c r="J145" s="150"/>
      <c r="K145" s="150"/>
      <c r="L145" s="151"/>
      <c r="M145" s="49">
        <f>SUM(M143:M144)</f>
        <v>49294.508034989849</v>
      </c>
      <c r="N145" s="50">
        <f>SUM(N143:N144)</f>
        <v>591534.0964198783</v>
      </c>
    </row>
    <row r="146" spans="2:14" x14ac:dyDescent="0.25">
      <c r="B146" s="130"/>
      <c r="C146" s="266"/>
      <c r="D146" s="173"/>
      <c r="E146" s="175" t="s">
        <v>12</v>
      </c>
      <c r="F146" s="176"/>
      <c r="G146" s="176"/>
      <c r="H146" s="176"/>
      <c r="I146" s="176"/>
      <c r="J146" s="177"/>
      <c r="K146" s="42" t="s">
        <v>13</v>
      </c>
      <c r="L146" s="147" t="s">
        <v>14</v>
      </c>
      <c r="M146" s="148"/>
      <c r="N146" s="51" t="s">
        <v>21</v>
      </c>
    </row>
    <row r="147" spans="2:14" ht="13.5" thickBot="1" x14ac:dyDescent="0.3">
      <c r="B147" s="130"/>
      <c r="C147" s="266"/>
      <c r="D147" s="173"/>
      <c r="E147" s="178"/>
      <c r="F147" s="179"/>
      <c r="G147" s="179"/>
      <c r="H147" s="179"/>
      <c r="I147" s="179"/>
      <c r="J147" s="180"/>
      <c r="K147" s="21">
        <v>800.8</v>
      </c>
      <c r="L147" s="159">
        <v>32.917017403721097</v>
      </c>
      <c r="M147" s="160"/>
      <c r="N147" s="78">
        <f>L147*K147</f>
        <v>26359.947536899854</v>
      </c>
    </row>
    <row r="148" spans="2:14" ht="13.5" thickBot="1" x14ac:dyDescent="0.3">
      <c r="B148" s="130"/>
      <c r="C148" s="267"/>
      <c r="D148" s="183"/>
      <c r="E148" s="153" t="s">
        <v>19</v>
      </c>
      <c r="F148" s="154"/>
      <c r="G148" s="154"/>
      <c r="H148" s="154"/>
      <c r="I148" s="154"/>
      <c r="J148" s="154"/>
      <c r="K148" s="154"/>
      <c r="L148" s="154"/>
      <c r="M148" s="155"/>
      <c r="N148" s="54">
        <f>N145+N147</f>
        <v>617894.04395677813</v>
      </c>
    </row>
    <row r="149" spans="2:14" x14ac:dyDescent="0.25">
      <c r="B149" s="130"/>
      <c r="C149" s="265">
        <v>4</v>
      </c>
      <c r="D149" s="181" t="s">
        <v>48</v>
      </c>
      <c r="E149" s="193">
        <v>3</v>
      </c>
      <c r="F149" s="193"/>
      <c r="G149" s="11">
        <v>6</v>
      </c>
      <c r="H149" s="162" t="s">
        <v>83</v>
      </c>
      <c r="I149" s="163"/>
      <c r="J149" s="163"/>
      <c r="K149" s="164"/>
      <c r="L149" s="3">
        <v>6033.7828329727381</v>
      </c>
      <c r="M149" s="13">
        <f>L149*G149</f>
        <v>36202.696997836429</v>
      </c>
      <c r="N149" s="14">
        <f>M149*12</f>
        <v>434432.36397403711</v>
      </c>
    </row>
    <row r="150" spans="2:14" x14ac:dyDescent="0.25">
      <c r="B150" s="130"/>
      <c r="C150" s="266"/>
      <c r="D150" s="182"/>
      <c r="E150" s="204">
        <v>4</v>
      </c>
      <c r="F150" s="204"/>
      <c r="G150" s="15">
        <v>8</v>
      </c>
      <c r="H150" s="162" t="s">
        <v>87</v>
      </c>
      <c r="I150" s="163"/>
      <c r="J150" s="163"/>
      <c r="K150" s="164"/>
      <c r="L150" s="16">
        <v>4669.4960779752528</v>
      </c>
      <c r="M150" s="16">
        <f t="shared" ref="M150:M152" si="14">L150*G150</f>
        <v>37355.968623802022</v>
      </c>
      <c r="N150" s="17">
        <f t="shared" ref="N150:N152" si="15">M150*12</f>
        <v>448271.62348562427</v>
      </c>
    </row>
    <row r="151" spans="2:14" x14ac:dyDescent="0.25">
      <c r="B151" s="130"/>
      <c r="C151" s="266"/>
      <c r="D151" s="182"/>
      <c r="E151" s="204">
        <v>1</v>
      </c>
      <c r="F151" s="204"/>
      <c r="G151" s="15">
        <v>2</v>
      </c>
      <c r="H151" s="162" t="s">
        <v>91</v>
      </c>
      <c r="I151" s="163"/>
      <c r="J151" s="163"/>
      <c r="K151" s="164"/>
      <c r="L151" s="16">
        <v>4669.4960779752528</v>
      </c>
      <c r="M151" s="16">
        <f t="shared" si="14"/>
        <v>9338.9921559505055</v>
      </c>
      <c r="N151" s="17">
        <f t="shared" si="15"/>
        <v>112067.90587140607</v>
      </c>
    </row>
    <row r="152" spans="2:14" x14ac:dyDescent="0.25">
      <c r="B152" s="130"/>
      <c r="C152" s="266"/>
      <c r="D152" s="182"/>
      <c r="E152" s="264">
        <v>1</v>
      </c>
      <c r="F152" s="215"/>
      <c r="G152" s="15">
        <v>1</v>
      </c>
      <c r="H152" s="162" t="s">
        <v>82</v>
      </c>
      <c r="I152" s="163"/>
      <c r="J152" s="163"/>
      <c r="K152" s="164"/>
      <c r="L152" s="16">
        <v>6700.9505565367717</v>
      </c>
      <c r="M152" s="16">
        <f t="shared" si="14"/>
        <v>6700.9505565367717</v>
      </c>
      <c r="N152" s="17">
        <f t="shared" si="15"/>
        <v>80411.406678441257</v>
      </c>
    </row>
    <row r="153" spans="2:14" x14ac:dyDescent="0.25">
      <c r="B153" s="130"/>
      <c r="C153" s="266"/>
      <c r="D153" s="182"/>
      <c r="E153" s="149" t="s">
        <v>10</v>
      </c>
      <c r="F153" s="151"/>
      <c r="G153" s="48">
        <f>SUM(G149:G152)</f>
        <v>17</v>
      </c>
      <c r="H153" s="149" t="s">
        <v>11</v>
      </c>
      <c r="I153" s="150"/>
      <c r="J153" s="150"/>
      <c r="K153" s="150"/>
      <c r="L153" s="151"/>
      <c r="M153" s="49">
        <f>SUM(M149:M152)</f>
        <v>89598.608334125718</v>
      </c>
      <c r="N153" s="50">
        <f>SUM(N149:N152)</f>
        <v>1075183.3000095089</v>
      </c>
    </row>
    <row r="154" spans="2:14" x14ac:dyDescent="0.25">
      <c r="B154" s="130"/>
      <c r="C154" s="266"/>
      <c r="D154" s="182"/>
      <c r="E154" s="185" t="s">
        <v>12</v>
      </c>
      <c r="F154" s="176"/>
      <c r="G154" s="176"/>
      <c r="H154" s="176"/>
      <c r="I154" s="176"/>
      <c r="J154" s="177"/>
      <c r="K154" s="42" t="s">
        <v>13</v>
      </c>
      <c r="L154" s="147" t="s">
        <v>14</v>
      </c>
      <c r="M154" s="148"/>
      <c r="N154" s="51" t="s">
        <v>21</v>
      </c>
    </row>
    <row r="155" spans="2:14" ht="13.5" thickBot="1" x14ac:dyDescent="0.3">
      <c r="B155" s="130"/>
      <c r="C155" s="266"/>
      <c r="D155" s="182"/>
      <c r="E155" s="186"/>
      <c r="F155" s="179"/>
      <c r="G155" s="179"/>
      <c r="H155" s="179"/>
      <c r="I155" s="179"/>
      <c r="J155" s="180"/>
      <c r="K155" s="21">
        <v>915.2</v>
      </c>
      <c r="L155" s="159">
        <v>35.288797499865936</v>
      </c>
      <c r="M155" s="160"/>
      <c r="N155" s="78">
        <f>L155*K155</f>
        <v>32296.307471877306</v>
      </c>
    </row>
    <row r="156" spans="2:14" ht="13.5" thickBot="1" x14ac:dyDescent="0.3">
      <c r="B156" s="130"/>
      <c r="C156" s="267"/>
      <c r="D156" s="183"/>
      <c r="E156" s="153" t="s">
        <v>22</v>
      </c>
      <c r="F156" s="154"/>
      <c r="G156" s="154"/>
      <c r="H156" s="154"/>
      <c r="I156" s="154"/>
      <c r="J156" s="154"/>
      <c r="K156" s="154"/>
      <c r="L156" s="154"/>
      <c r="M156" s="155"/>
      <c r="N156" s="79">
        <f>N153+N155</f>
        <v>1107479.607481386</v>
      </c>
    </row>
    <row r="157" spans="2:14" ht="13.5" thickBot="1" x14ac:dyDescent="0.3">
      <c r="B157" s="133"/>
      <c r="C157" s="55"/>
      <c r="D157" s="135" t="s">
        <v>49</v>
      </c>
      <c r="E157" s="135"/>
      <c r="F157" s="136"/>
      <c r="G157" s="56">
        <f>SUM(G133,G139,G145,G153)</f>
        <v>93</v>
      </c>
      <c r="H157" s="143" t="s">
        <v>75</v>
      </c>
      <c r="I157" s="135"/>
      <c r="J157" s="135"/>
      <c r="K157" s="135"/>
      <c r="L157" s="135"/>
      <c r="M157" s="142"/>
      <c r="N157" s="120">
        <f>SUM(N136,N142,N148,N156)</f>
        <v>6156346.8473947588</v>
      </c>
    </row>
    <row r="158" spans="2:14" ht="13.5" thickBot="1" x14ac:dyDescent="0.3">
      <c r="C158" s="45"/>
      <c r="D158" s="46"/>
      <c r="E158" s="45"/>
      <c r="F158" s="45"/>
      <c r="G158" s="45"/>
      <c r="H158" s="45"/>
      <c r="I158" s="45"/>
      <c r="J158" s="45"/>
      <c r="K158" s="45"/>
      <c r="L158" s="45"/>
      <c r="M158" s="45"/>
      <c r="N158" s="45"/>
    </row>
    <row r="159" spans="2:14" s="37" customFormat="1" ht="17.25" thickBot="1" x14ac:dyDescent="0.35">
      <c r="B159" s="126"/>
      <c r="C159" s="135" t="s">
        <v>50</v>
      </c>
      <c r="D159" s="135"/>
      <c r="E159" s="135"/>
      <c r="F159" s="135"/>
      <c r="G159" s="135"/>
      <c r="H159" s="135"/>
      <c r="I159" s="135"/>
      <c r="J159" s="135"/>
      <c r="K159" s="135"/>
      <c r="L159" s="135"/>
      <c r="M159" s="135"/>
      <c r="N159" s="142"/>
    </row>
    <row r="160" spans="2:14" ht="26.25" thickBot="1" x14ac:dyDescent="0.3">
      <c r="B160" s="127"/>
      <c r="C160" s="38" t="s">
        <v>1</v>
      </c>
      <c r="D160" s="39" t="s">
        <v>2</v>
      </c>
      <c r="E160" s="146" t="s">
        <v>3</v>
      </c>
      <c r="F160" s="146"/>
      <c r="G160" s="39" t="s">
        <v>4</v>
      </c>
      <c r="H160" s="146" t="s">
        <v>5</v>
      </c>
      <c r="I160" s="146"/>
      <c r="J160" s="146"/>
      <c r="K160" s="146"/>
      <c r="L160" s="40" t="s">
        <v>6</v>
      </c>
      <c r="M160" s="40" t="s">
        <v>51</v>
      </c>
      <c r="N160" s="41" t="s">
        <v>7</v>
      </c>
    </row>
    <row r="161" spans="2:14" ht="12" customHeight="1" x14ac:dyDescent="0.25">
      <c r="B161" s="127"/>
      <c r="C161" s="187">
        <v>1</v>
      </c>
      <c r="D161" s="172" t="s">
        <v>52</v>
      </c>
      <c r="E161" s="213">
        <v>6</v>
      </c>
      <c r="F161" s="193"/>
      <c r="G161" s="11">
        <v>6</v>
      </c>
      <c r="H161" s="166" t="s">
        <v>79</v>
      </c>
      <c r="I161" s="167"/>
      <c r="J161" s="167"/>
      <c r="K161" s="168"/>
      <c r="L161" s="3">
        <v>6515.1119908278979</v>
      </c>
      <c r="M161" s="13">
        <f>L161*G161</f>
        <v>39090.671944967384</v>
      </c>
      <c r="N161" s="14">
        <f>M161*12</f>
        <v>469088.06333960861</v>
      </c>
    </row>
    <row r="162" spans="2:14" ht="13.5" customHeight="1" x14ac:dyDescent="0.25">
      <c r="B162" s="127"/>
      <c r="C162" s="188"/>
      <c r="D162" s="173"/>
      <c r="E162" s="209">
        <v>3</v>
      </c>
      <c r="F162" s="204"/>
      <c r="G162" s="15">
        <v>3</v>
      </c>
      <c r="H162" s="162" t="s">
        <v>80</v>
      </c>
      <c r="I162" s="163"/>
      <c r="J162" s="163"/>
      <c r="K162" s="164"/>
      <c r="L162" s="16">
        <v>5150.8252358304135</v>
      </c>
      <c r="M162" s="16">
        <f t="shared" ref="M162:M164" si="16">L162*G162</f>
        <v>15452.475707491241</v>
      </c>
      <c r="N162" s="17">
        <f t="shared" ref="N162:N164" si="17">M162*12</f>
        <v>185429.7084898949</v>
      </c>
    </row>
    <row r="163" spans="2:14" x14ac:dyDescent="0.25">
      <c r="B163" s="127"/>
      <c r="C163" s="188"/>
      <c r="D163" s="173"/>
      <c r="E163" s="209">
        <v>1</v>
      </c>
      <c r="F163" s="204"/>
      <c r="G163" s="15">
        <v>1</v>
      </c>
      <c r="H163" s="162" t="s">
        <v>81</v>
      </c>
      <c r="I163" s="163"/>
      <c r="J163" s="163"/>
      <c r="K163" s="164"/>
      <c r="L163" s="16">
        <v>5150.8252358304135</v>
      </c>
      <c r="M163" s="16">
        <f t="shared" si="16"/>
        <v>5150.8252358304135</v>
      </c>
      <c r="N163" s="17">
        <f t="shared" si="17"/>
        <v>61809.902829964965</v>
      </c>
    </row>
    <row r="164" spans="2:14" x14ac:dyDescent="0.25">
      <c r="B164" s="127"/>
      <c r="C164" s="188"/>
      <c r="D164" s="173"/>
      <c r="E164" s="214">
        <v>1</v>
      </c>
      <c r="F164" s="215"/>
      <c r="G164" s="15">
        <v>1</v>
      </c>
      <c r="H164" s="162" t="s">
        <v>93</v>
      </c>
      <c r="I164" s="163"/>
      <c r="J164" s="163"/>
      <c r="K164" s="164"/>
      <c r="L164" s="16">
        <v>5580.2968442205747</v>
      </c>
      <c r="M164" s="16">
        <f t="shared" si="16"/>
        <v>5580.2968442205747</v>
      </c>
      <c r="N164" s="17">
        <f t="shared" si="17"/>
        <v>66963.562130646897</v>
      </c>
    </row>
    <row r="165" spans="2:14" x14ac:dyDescent="0.25">
      <c r="B165" s="127"/>
      <c r="C165" s="188"/>
      <c r="D165" s="173"/>
      <c r="E165" s="152" t="s">
        <v>10</v>
      </c>
      <c r="F165" s="151"/>
      <c r="G165" s="48">
        <f>SUM(G161:G164)</f>
        <v>11</v>
      </c>
      <c r="H165" s="149" t="s">
        <v>11</v>
      </c>
      <c r="I165" s="150"/>
      <c r="J165" s="150"/>
      <c r="K165" s="150"/>
      <c r="L165" s="151"/>
      <c r="M165" s="49">
        <f>SUM(M161:M164)</f>
        <v>65274.269732509616</v>
      </c>
      <c r="N165" s="50">
        <f>SUM(N161:N164)</f>
        <v>783291.23679011536</v>
      </c>
    </row>
    <row r="166" spans="2:14" x14ac:dyDescent="0.25">
      <c r="B166" s="127"/>
      <c r="C166" s="188"/>
      <c r="D166" s="173"/>
      <c r="E166" s="175" t="s">
        <v>12</v>
      </c>
      <c r="F166" s="176"/>
      <c r="G166" s="176"/>
      <c r="H166" s="176"/>
      <c r="I166" s="176"/>
      <c r="J166" s="177"/>
      <c r="K166" s="42" t="s">
        <v>13</v>
      </c>
      <c r="L166" s="147" t="s">
        <v>14</v>
      </c>
      <c r="M166" s="148"/>
      <c r="N166" s="51" t="s">
        <v>21</v>
      </c>
    </row>
    <row r="167" spans="2:14" ht="13.5" thickBot="1" x14ac:dyDescent="0.3">
      <c r="B167" s="127"/>
      <c r="C167" s="188"/>
      <c r="D167" s="173"/>
      <c r="E167" s="178"/>
      <c r="F167" s="179"/>
      <c r="G167" s="179"/>
      <c r="H167" s="179"/>
      <c r="I167" s="179"/>
      <c r="J167" s="180"/>
      <c r="K167" s="21">
        <v>1144</v>
      </c>
      <c r="L167" s="159">
        <v>33.684761249872032</v>
      </c>
      <c r="M167" s="160"/>
      <c r="N167" s="77">
        <f>L167*K167</f>
        <v>38535.366869853606</v>
      </c>
    </row>
    <row r="168" spans="2:14" ht="13.5" customHeight="1" thickBot="1" x14ac:dyDescent="0.3">
      <c r="B168" s="127"/>
      <c r="C168" s="189"/>
      <c r="D168" s="183"/>
      <c r="E168" s="153" t="s">
        <v>16</v>
      </c>
      <c r="F168" s="154"/>
      <c r="G168" s="154"/>
      <c r="H168" s="154"/>
      <c r="I168" s="154"/>
      <c r="J168" s="154"/>
      <c r="K168" s="154"/>
      <c r="L168" s="154"/>
      <c r="M168" s="155"/>
      <c r="N168" s="54">
        <f>N165+N167</f>
        <v>821826.60365996894</v>
      </c>
    </row>
    <row r="169" spans="2:14" x14ac:dyDescent="0.25">
      <c r="B169" s="127"/>
      <c r="C169" s="234">
        <v>2</v>
      </c>
      <c r="D169" s="172" t="s">
        <v>63</v>
      </c>
      <c r="E169" s="213">
        <v>5</v>
      </c>
      <c r="F169" s="193"/>
      <c r="G169" s="11">
        <v>5</v>
      </c>
      <c r="H169" s="166" t="s">
        <v>79</v>
      </c>
      <c r="I169" s="167"/>
      <c r="J169" s="167"/>
      <c r="K169" s="168"/>
      <c r="L169" s="13">
        <v>6515.1119908278979</v>
      </c>
      <c r="M169" s="80">
        <f>L169*G169</f>
        <v>32575.559954139491</v>
      </c>
      <c r="N169" s="14">
        <f>M169*12</f>
        <v>390906.7194496739</v>
      </c>
    </row>
    <row r="170" spans="2:14" ht="13.5" customHeight="1" x14ac:dyDescent="0.25">
      <c r="B170" s="127"/>
      <c r="C170" s="235"/>
      <c r="D170" s="173"/>
      <c r="E170" s="209">
        <v>1</v>
      </c>
      <c r="F170" s="204"/>
      <c r="G170" s="15">
        <v>1</v>
      </c>
      <c r="H170" s="162" t="s">
        <v>80</v>
      </c>
      <c r="I170" s="163"/>
      <c r="J170" s="163"/>
      <c r="K170" s="164"/>
      <c r="L170" s="16">
        <v>5150.8252358304135</v>
      </c>
      <c r="M170" s="81">
        <f t="shared" ref="M170:M172" si="18">L170*G170</f>
        <v>5150.8252358304135</v>
      </c>
      <c r="N170" s="17">
        <f t="shared" ref="N170:N172" si="19">M170*12</f>
        <v>61809.902829964965</v>
      </c>
    </row>
    <row r="171" spans="2:14" x14ac:dyDescent="0.25">
      <c r="B171" s="127"/>
      <c r="C171" s="235"/>
      <c r="D171" s="173"/>
      <c r="E171" s="209">
        <v>1</v>
      </c>
      <c r="F171" s="204"/>
      <c r="G171" s="15">
        <v>1</v>
      </c>
      <c r="H171" s="162" t="s">
        <v>81</v>
      </c>
      <c r="I171" s="163"/>
      <c r="J171" s="163"/>
      <c r="K171" s="164"/>
      <c r="L171" s="16">
        <v>5150.8252358304135</v>
      </c>
      <c r="M171" s="81">
        <f t="shared" si="18"/>
        <v>5150.8252358304135</v>
      </c>
      <c r="N171" s="17">
        <f t="shared" si="19"/>
        <v>61809.902829964965</v>
      </c>
    </row>
    <row r="172" spans="2:14" x14ac:dyDescent="0.25">
      <c r="B172" s="127"/>
      <c r="C172" s="235"/>
      <c r="D172" s="173"/>
      <c r="E172" s="209">
        <v>1</v>
      </c>
      <c r="F172" s="204"/>
      <c r="G172" s="15">
        <v>1</v>
      </c>
      <c r="H172" s="162" t="s">
        <v>93</v>
      </c>
      <c r="I172" s="163"/>
      <c r="J172" s="163"/>
      <c r="K172" s="164"/>
      <c r="L172" s="16">
        <v>5580.2968442205747</v>
      </c>
      <c r="M172" s="81">
        <f t="shared" si="18"/>
        <v>5580.2968442205747</v>
      </c>
      <c r="N172" s="17">
        <f t="shared" si="19"/>
        <v>66963.562130646897</v>
      </c>
    </row>
    <row r="173" spans="2:14" x14ac:dyDescent="0.25">
      <c r="B173" s="127"/>
      <c r="C173" s="235"/>
      <c r="D173" s="173"/>
      <c r="E173" s="152" t="s">
        <v>10</v>
      </c>
      <c r="F173" s="151"/>
      <c r="G173" s="34">
        <f>SUM(G169:G172)</f>
        <v>8</v>
      </c>
      <c r="H173" s="149" t="s">
        <v>11</v>
      </c>
      <c r="I173" s="150"/>
      <c r="J173" s="150"/>
      <c r="K173" s="150"/>
      <c r="L173" s="151"/>
      <c r="M173" s="49">
        <f>SUM(M169:M172)</f>
        <v>48457.507270020898</v>
      </c>
      <c r="N173" s="50">
        <f>SUM(N169:N172)</f>
        <v>581490.08724025078</v>
      </c>
    </row>
    <row r="174" spans="2:14" x14ac:dyDescent="0.25">
      <c r="B174" s="127"/>
      <c r="C174" s="235"/>
      <c r="D174" s="173"/>
      <c r="E174" s="175" t="s">
        <v>12</v>
      </c>
      <c r="F174" s="176"/>
      <c r="G174" s="176"/>
      <c r="H174" s="176"/>
      <c r="I174" s="176"/>
      <c r="J174" s="177"/>
      <c r="K174" s="42" t="s">
        <v>13</v>
      </c>
      <c r="L174" s="147" t="s">
        <v>14</v>
      </c>
      <c r="M174" s="148"/>
      <c r="N174" s="51" t="s">
        <v>21</v>
      </c>
    </row>
    <row r="175" spans="2:14" ht="13.5" customHeight="1" thickBot="1" x14ac:dyDescent="0.3">
      <c r="B175" s="127"/>
      <c r="C175" s="235"/>
      <c r="D175" s="173"/>
      <c r="E175" s="178"/>
      <c r="F175" s="179"/>
      <c r="G175" s="179"/>
      <c r="H175" s="179"/>
      <c r="I175" s="179"/>
      <c r="J175" s="180"/>
      <c r="K175" s="74">
        <v>800.8</v>
      </c>
      <c r="L175" s="159">
        <v>33.684761249872032</v>
      </c>
      <c r="M175" s="160"/>
      <c r="N175" s="78">
        <f>L175*K175</f>
        <v>26974.75680889752</v>
      </c>
    </row>
    <row r="176" spans="2:14" ht="13.5" thickBot="1" x14ac:dyDescent="0.3">
      <c r="B176" s="127"/>
      <c r="C176" s="236"/>
      <c r="D176" s="174"/>
      <c r="E176" s="153" t="s">
        <v>17</v>
      </c>
      <c r="F176" s="154"/>
      <c r="G176" s="154"/>
      <c r="H176" s="154"/>
      <c r="I176" s="154"/>
      <c r="J176" s="154"/>
      <c r="K176" s="154"/>
      <c r="L176" s="154"/>
      <c r="M176" s="155"/>
      <c r="N176" s="54">
        <f>N173+N175</f>
        <v>608464.84404914826</v>
      </c>
    </row>
    <row r="177" spans="2:14" x14ac:dyDescent="0.25">
      <c r="B177" s="127"/>
      <c r="C177" s="234">
        <v>3</v>
      </c>
      <c r="D177" s="277" t="s">
        <v>55</v>
      </c>
      <c r="E177" s="213">
        <v>6</v>
      </c>
      <c r="F177" s="193"/>
      <c r="G177" s="11">
        <v>6</v>
      </c>
      <c r="H177" s="166" t="s">
        <v>79</v>
      </c>
      <c r="I177" s="167"/>
      <c r="J177" s="167"/>
      <c r="K177" s="168"/>
      <c r="L177" s="82">
        <v>6515.1119908278979</v>
      </c>
      <c r="M177" s="82">
        <f>L177*G177</f>
        <v>39090.671944967384</v>
      </c>
      <c r="N177" s="14">
        <f>M177*12</f>
        <v>469088.06333960861</v>
      </c>
    </row>
    <row r="178" spans="2:14" x14ac:dyDescent="0.25">
      <c r="B178" s="127"/>
      <c r="C178" s="235"/>
      <c r="D178" s="278"/>
      <c r="E178" s="209">
        <v>1</v>
      </c>
      <c r="F178" s="204"/>
      <c r="G178" s="15">
        <v>1</v>
      </c>
      <c r="H178" s="162" t="s">
        <v>81</v>
      </c>
      <c r="I178" s="163"/>
      <c r="J178" s="163"/>
      <c r="K178" s="164"/>
      <c r="L178" s="83">
        <v>5150.8252358304135</v>
      </c>
      <c r="M178" s="83">
        <f t="shared" ref="M178:M179" si="20">L178*G178</f>
        <v>5150.8252358304135</v>
      </c>
      <c r="N178" s="17">
        <f t="shared" ref="N178:N179" si="21">M178*12</f>
        <v>61809.902829964965</v>
      </c>
    </row>
    <row r="179" spans="2:14" x14ac:dyDescent="0.25">
      <c r="B179" s="127"/>
      <c r="C179" s="235"/>
      <c r="D179" s="278"/>
      <c r="E179" s="209">
        <v>1</v>
      </c>
      <c r="F179" s="204"/>
      <c r="G179" s="15">
        <v>1</v>
      </c>
      <c r="H179" s="162" t="s">
        <v>94</v>
      </c>
      <c r="I179" s="163"/>
      <c r="J179" s="163"/>
      <c r="K179" s="164"/>
      <c r="L179" s="83">
        <v>5580.2968442205747</v>
      </c>
      <c r="M179" s="83">
        <f t="shared" si="20"/>
        <v>5580.2968442205747</v>
      </c>
      <c r="N179" s="17">
        <f t="shared" si="21"/>
        <v>66963.562130646897</v>
      </c>
    </row>
    <row r="180" spans="2:14" x14ac:dyDescent="0.25">
      <c r="B180" s="127"/>
      <c r="C180" s="235"/>
      <c r="D180" s="278"/>
      <c r="E180" s="152" t="s">
        <v>10</v>
      </c>
      <c r="F180" s="151"/>
      <c r="G180" s="48">
        <f>SUM(G177:G179)</f>
        <v>8</v>
      </c>
      <c r="H180" s="149" t="s">
        <v>11</v>
      </c>
      <c r="I180" s="150"/>
      <c r="J180" s="150"/>
      <c r="K180" s="150"/>
      <c r="L180" s="151"/>
      <c r="M180" s="49">
        <f>SUM(M177:M179)</f>
        <v>49821.794025018375</v>
      </c>
      <c r="N180" s="50">
        <f>SUM(N177:N179)</f>
        <v>597861.5283002205</v>
      </c>
    </row>
    <row r="181" spans="2:14" x14ac:dyDescent="0.25">
      <c r="B181" s="127"/>
      <c r="C181" s="235"/>
      <c r="D181" s="278"/>
      <c r="E181" s="175" t="s">
        <v>12</v>
      </c>
      <c r="F181" s="176"/>
      <c r="G181" s="176"/>
      <c r="H181" s="176"/>
      <c r="I181" s="176"/>
      <c r="J181" s="177"/>
      <c r="K181" s="42" t="s">
        <v>13</v>
      </c>
      <c r="L181" s="147" t="s">
        <v>14</v>
      </c>
      <c r="M181" s="148"/>
      <c r="N181" s="51" t="s">
        <v>21</v>
      </c>
    </row>
    <row r="182" spans="2:14" ht="13.5" thickBot="1" x14ac:dyDescent="0.3">
      <c r="B182" s="127"/>
      <c r="C182" s="235"/>
      <c r="D182" s="278"/>
      <c r="E182" s="178"/>
      <c r="F182" s="179"/>
      <c r="G182" s="179"/>
      <c r="H182" s="179"/>
      <c r="I182" s="179"/>
      <c r="J182" s="180"/>
      <c r="K182" s="21">
        <v>800.8</v>
      </c>
      <c r="L182" s="241">
        <v>33.684761249872032</v>
      </c>
      <c r="M182" s="242"/>
      <c r="N182" s="84">
        <f>L182*K182</f>
        <v>26974.75680889752</v>
      </c>
    </row>
    <row r="183" spans="2:14" ht="13.5" thickBot="1" x14ac:dyDescent="0.3">
      <c r="B183" s="127"/>
      <c r="C183" s="236"/>
      <c r="D183" s="279"/>
      <c r="E183" s="153" t="s">
        <v>19</v>
      </c>
      <c r="F183" s="154"/>
      <c r="G183" s="154"/>
      <c r="H183" s="154"/>
      <c r="I183" s="154"/>
      <c r="J183" s="154"/>
      <c r="K183" s="154"/>
      <c r="L183" s="154"/>
      <c r="M183" s="155"/>
      <c r="N183" s="54">
        <f>N180+N182</f>
        <v>624836.28510911798</v>
      </c>
    </row>
    <row r="184" spans="2:14" ht="13.5" customHeight="1" x14ac:dyDescent="0.25">
      <c r="B184" s="127"/>
      <c r="C184" s="234">
        <v>4</v>
      </c>
      <c r="D184" s="277" t="s">
        <v>65</v>
      </c>
      <c r="E184" s="213">
        <v>3</v>
      </c>
      <c r="F184" s="193"/>
      <c r="G184" s="11">
        <v>3</v>
      </c>
      <c r="H184" s="166" t="s">
        <v>80</v>
      </c>
      <c r="I184" s="167"/>
      <c r="J184" s="167"/>
      <c r="K184" s="168"/>
      <c r="L184" s="82">
        <v>5150.8252358304135</v>
      </c>
      <c r="M184" s="85">
        <f>L184*G184</f>
        <v>15452.475707491241</v>
      </c>
      <c r="N184" s="14">
        <f>M184*12</f>
        <v>185429.7084898949</v>
      </c>
    </row>
    <row r="185" spans="2:14" x14ac:dyDescent="0.25">
      <c r="B185" s="127"/>
      <c r="C185" s="235"/>
      <c r="D185" s="278"/>
      <c r="E185" s="152" t="s">
        <v>10</v>
      </c>
      <c r="F185" s="151"/>
      <c r="G185" s="48">
        <f>SUM(G184:G184)</f>
        <v>3</v>
      </c>
      <c r="H185" s="149" t="s">
        <v>11</v>
      </c>
      <c r="I185" s="150"/>
      <c r="J185" s="150"/>
      <c r="K185" s="150"/>
      <c r="L185" s="151"/>
      <c r="M185" s="49">
        <f>M184</f>
        <v>15452.475707491241</v>
      </c>
      <c r="N185" s="50">
        <f>N184</f>
        <v>185429.7084898949</v>
      </c>
    </row>
    <row r="186" spans="2:14" x14ac:dyDescent="0.25">
      <c r="B186" s="127"/>
      <c r="C186" s="235"/>
      <c r="D186" s="278"/>
      <c r="E186" s="175" t="s">
        <v>12</v>
      </c>
      <c r="F186" s="176"/>
      <c r="G186" s="176"/>
      <c r="H186" s="176"/>
      <c r="I186" s="176"/>
      <c r="J186" s="177"/>
      <c r="K186" s="42" t="s">
        <v>13</v>
      </c>
      <c r="L186" s="147" t="s">
        <v>14</v>
      </c>
      <c r="M186" s="148"/>
      <c r="N186" s="51" t="s">
        <v>21</v>
      </c>
    </row>
    <row r="187" spans="2:14" ht="13.5" thickBot="1" x14ac:dyDescent="0.3">
      <c r="B187" s="127"/>
      <c r="C187" s="235"/>
      <c r="D187" s="278"/>
      <c r="E187" s="178"/>
      <c r="F187" s="179"/>
      <c r="G187" s="179"/>
      <c r="H187" s="179"/>
      <c r="I187" s="179"/>
      <c r="J187" s="180"/>
      <c r="K187" s="21">
        <v>343.2</v>
      </c>
      <c r="L187" s="241">
        <v>33.684761249872032</v>
      </c>
      <c r="M187" s="242"/>
      <c r="N187" s="84">
        <f>L187*K187</f>
        <v>11560.610060956082</v>
      </c>
    </row>
    <row r="188" spans="2:14" ht="13.5" thickBot="1" x14ac:dyDescent="0.3">
      <c r="B188" s="127"/>
      <c r="C188" s="236"/>
      <c r="D188" s="279"/>
      <c r="E188" s="153" t="s">
        <v>22</v>
      </c>
      <c r="F188" s="154"/>
      <c r="G188" s="154"/>
      <c r="H188" s="154"/>
      <c r="I188" s="154"/>
      <c r="J188" s="154"/>
      <c r="K188" s="154"/>
      <c r="L188" s="154"/>
      <c r="M188" s="155"/>
      <c r="N188" s="54">
        <f>N185+N187</f>
        <v>196990.31855085096</v>
      </c>
    </row>
    <row r="189" spans="2:14" ht="12" customHeight="1" x14ac:dyDescent="0.25">
      <c r="B189" s="127"/>
      <c r="C189" s="234">
        <v>5</v>
      </c>
      <c r="D189" s="277" t="s">
        <v>61</v>
      </c>
      <c r="E189" s="213">
        <v>6</v>
      </c>
      <c r="F189" s="193"/>
      <c r="G189" s="11">
        <v>12</v>
      </c>
      <c r="H189" s="166" t="s">
        <v>83</v>
      </c>
      <c r="I189" s="167"/>
      <c r="J189" s="167"/>
      <c r="K189" s="168"/>
      <c r="L189" s="82">
        <v>6154.5700958186862</v>
      </c>
      <c r="M189" s="85">
        <f>L189*G189</f>
        <v>73854.841149824235</v>
      </c>
      <c r="N189" s="14">
        <f>M189*12</f>
        <v>886258.09379789082</v>
      </c>
    </row>
    <row r="190" spans="2:14" x14ac:dyDescent="0.25">
      <c r="B190" s="127"/>
      <c r="C190" s="235"/>
      <c r="D190" s="278"/>
      <c r="E190" s="209">
        <v>1</v>
      </c>
      <c r="F190" s="204"/>
      <c r="G190" s="15">
        <v>1</v>
      </c>
      <c r="H190" s="162" t="s">
        <v>81</v>
      </c>
      <c r="I190" s="163"/>
      <c r="J190" s="163"/>
      <c r="K190" s="164"/>
      <c r="L190" s="83">
        <v>5150.8252358304135</v>
      </c>
      <c r="M190" s="86">
        <f t="shared" ref="M190:M192" si="22">L190*G190</f>
        <v>5150.8252358304135</v>
      </c>
      <c r="N190" s="8">
        <f t="shared" ref="N190:N192" si="23">M190*12</f>
        <v>61809.902829964965</v>
      </c>
    </row>
    <row r="191" spans="2:14" x14ac:dyDescent="0.25">
      <c r="B191" s="127"/>
      <c r="C191" s="235"/>
      <c r="D191" s="278"/>
      <c r="E191" s="209">
        <v>1</v>
      </c>
      <c r="F191" s="204"/>
      <c r="G191" s="15">
        <v>1</v>
      </c>
      <c r="H191" s="162" t="s">
        <v>95</v>
      </c>
      <c r="I191" s="163"/>
      <c r="J191" s="163"/>
      <c r="K191" s="164"/>
      <c r="L191" s="83">
        <v>5150.8252358304135</v>
      </c>
      <c r="M191" s="86">
        <f t="shared" si="22"/>
        <v>5150.8252358304135</v>
      </c>
      <c r="N191" s="8">
        <f t="shared" si="23"/>
        <v>61809.902829964965</v>
      </c>
    </row>
    <row r="192" spans="2:14" x14ac:dyDescent="0.25">
      <c r="B192" s="127"/>
      <c r="C192" s="235"/>
      <c r="D192" s="278"/>
      <c r="E192" s="252">
        <v>1</v>
      </c>
      <c r="F192" s="253"/>
      <c r="G192" s="87">
        <v>1</v>
      </c>
      <c r="H192" s="162" t="s">
        <v>82</v>
      </c>
      <c r="I192" s="163"/>
      <c r="J192" s="163"/>
      <c r="K192" s="164"/>
      <c r="L192" s="88">
        <v>6859.0584025272092</v>
      </c>
      <c r="M192" s="86">
        <f t="shared" si="22"/>
        <v>6859.0584025272092</v>
      </c>
      <c r="N192" s="8">
        <f t="shared" si="23"/>
        <v>82308.700830326503</v>
      </c>
    </row>
    <row r="193" spans="2:14" x14ac:dyDescent="0.25">
      <c r="B193" s="127"/>
      <c r="C193" s="235"/>
      <c r="D193" s="278"/>
      <c r="E193" s="152" t="s">
        <v>10</v>
      </c>
      <c r="F193" s="151"/>
      <c r="G193" s="34">
        <f>SUM(G189:G192)</f>
        <v>15</v>
      </c>
      <c r="H193" s="149" t="s">
        <v>11</v>
      </c>
      <c r="I193" s="150"/>
      <c r="J193" s="150"/>
      <c r="K193" s="150"/>
      <c r="L193" s="151"/>
      <c r="M193" s="49">
        <f>SUM(M189:M192)</f>
        <v>91015.550024012278</v>
      </c>
      <c r="N193" s="50">
        <f>SUM(N189:N192)</f>
        <v>1092186.6002881473</v>
      </c>
    </row>
    <row r="194" spans="2:14" ht="14.25" customHeight="1" thickBot="1" x14ac:dyDescent="0.3">
      <c r="B194" s="127"/>
      <c r="C194" s="235"/>
      <c r="D194" s="278"/>
      <c r="E194" s="175" t="s">
        <v>12</v>
      </c>
      <c r="F194" s="176"/>
      <c r="G194" s="176"/>
      <c r="H194" s="176"/>
      <c r="I194" s="176"/>
      <c r="J194" s="177"/>
      <c r="K194" s="89" t="s">
        <v>13</v>
      </c>
      <c r="L194" s="254" t="s">
        <v>14</v>
      </c>
      <c r="M194" s="255"/>
      <c r="N194" s="51" t="s">
        <v>21</v>
      </c>
    </row>
    <row r="195" spans="2:14" ht="13.5" thickBot="1" x14ac:dyDescent="0.3">
      <c r="B195" s="127"/>
      <c r="C195" s="235"/>
      <c r="D195" s="278"/>
      <c r="E195" s="210"/>
      <c r="F195" s="211"/>
      <c r="G195" s="211"/>
      <c r="H195" s="211"/>
      <c r="I195" s="211"/>
      <c r="J195" s="212"/>
      <c r="K195" s="90">
        <v>915.2</v>
      </c>
      <c r="L195" s="256">
        <v>33.684761249872032</v>
      </c>
      <c r="M195" s="257"/>
      <c r="N195" s="5">
        <f>L195*K195</f>
        <v>30828.293495882885</v>
      </c>
    </row>
    <row r="196" spans="2:14" ht="13.5" thickBot="1" x14ac:dyDescent="0.3">
      <c r="B196" s="127"/>
      <c r="C196" s="236"/>
      <c r="D196" s="280"/>
      <c r="E196" s="153" t="s">
        <v>24</v>
      </c>
      <c r="F196" s="154"/>
      <c r="G196" s="154"/>
      <c r="H196" s="154"/>
      <c r="I196" s="154"/>
      <c r="J196" s="154"/>
      <c r="K196" s="154"/>
      <c r="L196" s="154"/>
      <c r="M196" s="155"/>
      <c r="N196" s="54">
        <f>N193+N195</f>
        <v>1123014.8937840303</v>
      </c>
    </row>
    <row r="197" spans="2:14" x14ac:dyDescent="0.25">
      <c r="B197" s="127"/>
      <c r="C197" s="234">
        <v>6</v>
      </c>
      <c r="D197" s="172" t="s">
        <v>62</v>
      </c>
      <c r="E197" s="213">
        <v>1</v>
      </c>
      <c r="F197" s="193"/>
      <c r="G197" s="11">
        <v>2</v>
      </c>
      <c r="H197" s="166" t="s">
        <v>83</v>
      </c>
      <c r="I197" s="167"/>
      <c r="J197" s="167"/>
      <c r="K197" s="168"/>
      <c r="L197" s="13">
        <v>6154.5700958186862</v>
      </c>
      <c r="M197" s="13">
        <f>L197*G197</f>
        <v>12309.140191637372</v>
      </c>
      <c r="N197" s="14">
        <f>M197*12</f>
        <v>147709.68229964847</v>
      </c>
    </row>
    <row r="198" spans="2:14" x14ac:dyDescent="0.25">
      <c r="B198" s="127"/>
      <c r="C198" s="235"/>
      <c r="D198" s="173"/>
      <c r="E198" s="252">
        <v>1</v>
      </c>
      <c r="F198" s="253"/>
      <c r="G198" s="87">
        <v>2</v>
      </c>
      <c r="H198" s="162" t="s">
        <v>91</v>
      </c>
      <c r="I198" s="163"/>
      <c r="J198" s="163"/>
      <c r="K198" s="164"/>
      <c r="L198" s="16">
        <v>4790.2833408212</v>
      </c>
      <c r="M198" s="16">
        <f>L198*G198</f>
        <v>9580.5666816424</v>
      </c>
      <c r="N198" s="91">
        <f>M198*12</f>
        <v>114966.80017970881</v>
      </c>
    </row>
    <row r="199" spans="2:14" x14ac:dyDescent="0.25">
      <c r="B199" s="127"/>
      <c r="C199" s="235"/>
      <c r="D199" s="173"/>
      <c r="E199" s="152" t="s">
        <v>10</v>
      </c>
      <c r="F199" s="151"/>
      <c r="G199" s="34">
        <f>SUM(G197:G198)</f>
        <v>4</v>
      </c>
      <c r="H199" s="149" t="s">
        <v>11</v>
      </c>
      <c r="I199" s="150"/>
      <c r="J199" s="150"/>
      <c r="K199" s="150"/>
      <c r="L199" s="151"/>
      <c r="M199" s="49">
        <f>SUM(M197:M198)</f>
        <v>21889.706873279771</v>
      </c>
      <c r="N199" s="50">
        <f>SUM(N197:N198)</f>
        <v>262676.48247935728</v>
      </c>
    </row>
    <row r="200" spans="2:14" x14ac:dyDescent="0.25">
      <c r="B200" s="127"/>
      <c r="C200" s="235"/>
      <c r="D200" s="173"/>
      <c r="E200" s="175" t="s">
        <v>12</v>
      </c>
      <c r="F200" s="176"/>
      <c r="G200" s="176"/>
      <c r="H200" s="176"/>
      <c r="I200" s="176"/>
      <c r="J200" s="177"/>
      <c r="K200" s="42" t="s">
        <v>13</v>
      </c>
      <c r="L200" s="147" t="s">
        <v>14</v>
      </c>
      <c r="M200" s="148"/>
      <c r="N200" s="51" t="s">
        <v>21</v>
      </c>
    </row>
    <row r="201" spans="2:14" ht="13.5" thickBot="1" x14ac:dyDescent="0.3">
      <c r="B201" s="127"/>
      <c r="C201" s="235"/>
      <c r="D201" s="173"/>
      <c r="E201" s="178"/>
      <c r="F201" s="179"/>
      <c r="G201" s="179"/>
      <c r="H201" s="179"/>
      <c r="I201" s="179"/>
      <c r="J201" s="180"/>
      <c r="K201" s="74">
        <v>20.8</v>
      </c>
      <c r="L201" s="159">
        <v>35.288797499865936</v>
      </c>
      <c r="M201" s="160"/>
      <c r="N201" s="78">
        <f>L201*K201</f>
        <v>734.00698799721147</v>
      </c>
    </row>
    <row r="202" spans="2:14" ht="11.25" customHeight="1" thickBot="1" x14ac:dyDescent="0.3">
      <c r="B202" s="127"/>
      <c r="C202" s="236"/>
      <c r="D202" s="183"/>
      <c r="E202" s="153" t="s">
        <v>26</v>
      </c>
      <c r="F202" s="154"/>
      <c r="G202" s="154"/>
      <c r="H202" s="154"/>
      <c r="I202" s="154"/>
      <c r="J202" s="154"/>
      <c r="K202" s="154"/>
      <c r="L202" s="154"/>
      <c r="M202" s="155"/>
      <c r="N202" s="54">
        <f>N199+N201</f>
        <v>263410.48946735449</v>
      </c>
    </row>
    <row r="203" spans="2:14" ht="13.5" thickBot="1" x14ac:dyDescent="0.3">
      <c r="B203" s="128"/>
      <c r="C203" s="55"/>
      <c r="D203" s="135" t="s">
        <v>69</v>
      </c>
      <c r="E203" s="135"/>
      <c r="F203" s="136"/>
      <c r="G203" s="56">
        <f>SUM(G165,G173,G180,G185,G193,G199)</f>
        <v>49</v>
      </c>
      <c r="H203" s="143" t="s">
        <v>76</v>
      </c>
      <c r="I203" s="135"/>
      <c r="J203" s="135"/>
      <c r="K203" s="135"/>
      <c r="L203" s="135"/>
      <c r="M203" s="142"/>
      <c r="N203" s="120">
        <f>SUM(N168,N176,N183,N188,N196,N202)</f>
        <v>3638543.4346204707</v>
      </c>
    </row>
    <row r="204" spans="2:14" x14ac:dyDescent="0.25">
      <c r="C204" s="92"/>
      <c r="D204" s="93"/>
      <c r="E204" s="93"/>
      <c r="F204" s="93"/>
      <c r="G204" s="93"/>
      <c r="H204" s="93"/>
      <c r="I204" s="93"/>
      <c r="J204" s="93"/>
      <c r="K204" s="93"/>
      <c r="L204" s="93"/>
      <c r="M204" s="93"/>
      <c r="N204" s="94"/>
    </row>
    <row r="205" spans="2:14" s="64" customFormat="1" ht="13.5" thickBot="1" x14ac:dyDescent="0.3">
      <c r="B205" s="36"/>
      <c r="C205" s="92"/>
      <c r="D205" s="93"/>
      <c r="E205" s="93"/>
      <c r="F205" s="93"/>
      <c r="G205" s="93"/>
      <c r="H205" s="93"/>
      <c r="I205" s="93"/>
      <c r="J205" s="93"/>
      <c r="K205" s="93"/>
      <c r="L205" s="93"/>
      <c r="M205" s="93"/>
      <c r="N205" s="94"/>
    </row>
    <row r="206" spans="2:14" ht="13.5" thickBot="1" x14ac:dyDescent="0.3">
      <c r="B206" s="129"/>
      <c r="C206" s="134" t="s">
        <v>67</v>
      </c>
      <c r="D206" s="135"/>
      <c r="E206" s="135"/>
      <c r="F206" s="135"/>
      <c r="G206" s="135"/>
      <c r="H206" s="135"/>
      <c r="I206" s="135"/>
      <c r="J206" s="135"/>
      <c r="K206" s="135"/>
      <c r="L206" s="135"/>
      <c r="M206" s="135"/>
      <c r="N206" s="142"/>
    </row>
    <row r="207" spans="2:14" ht="23.25" customHeight="1" thickBot="1" x14ac:dyDescent="0.3">
      <c r="B207" s="130"/>
      <c r="C207" s="70" t="s">
        <v>1</v>
      </c>
      <c r="D207" s="71" t="s">
        <v>2</v>
      </c>
      <c r="E207" s="144" t="s">
        <v>3</v>
      </c>
      <c r="F207" s="144"/>
      <c r="G207" s="71" t="s">
        <v>4</v>
      </c>
      <c r="H207" s="144" t="s">
        <v>5</v>
      </c>
      <c r="I207" s="144"/>
      <c r="J207" s="144"/>
      <c r="K207" s="144"/>
      <c r="L207" s="72" t="s">
        <v>6</v>
      </c>
      <c r="M207" s="72" t="s">
        <v>51</v>
      </c>
      <c r="N207" s="73" t="s">
        <v>7</v>
      </c>
    </row>
    <row r="208" spans="2:14" ht="13.5" customHeight="1" x14ac:dyDescent="0.25">
      <c r="B208" s="130"/>
      <c r="C208" s="249">
        <v>1</v>
      </c>
      <c r="D208" s="172" t="s">
        <v>59</v>
      </c>
      <c r="E208" s="243">
        <v>2</v>
      </c>
      <c r="F208" s="184"/>
      <c r="G208" s="95">
        <v>2</v>
      </c>
      <c r="H208" s="166" t="s">
        <v>79</v>
      </c>
      <c r="I208" s="167"/>
      <c r="J208" s="167"/>
      <c r="K208" s="168"/>
      <c r="L208" s="13">
        <v>6515.1119908278979</v>
      </c>
      <c r="M208" s="19">
        <f>L208*G208</f>
        <v>13030.223981655796</v>
      </c>
      <c r="N208" s="14">
        <f>M208*12</f>
        <v>156362.68777986954</v>
      </c>
    </row>
    <row r="209" spans="2:14" ht="13.5" customHeight="1" x14ac:dyDescent="0.25">
      <c r="B209" s="130"/>
      <c r="C209" s="250"/>
      <c r="D209" s="173"/>
      <c r="E209" s="244">
        <v>1</v>
      </c>
      <c r="F209" s="245"/>
      <c r="G209" s="96">
        <v>1</v>
      </c>
      <c r="H209" s="162" t="s">
        <v>81</v>
      </c>
      <c r="I209" s="163"/>
      <c r="J209" s="163"/>
      <c r="K209" s="164"/>
      <c r="L209" s="16">
        <v>5150.8252358304135</v>
      </c>
      <c r="M209" s="20">
        <f>L209*G209</f>
        <v>5150.8252358304135</v>
      </c>
      <c r="N209" s="17">
        <f>M209*12</f>
        <v>61809.902829964965</v>
      </c>
    </row>
    <row r="210" spans="2:14" x14ac:dyDescent="0.25">
      <c r="B210" s="130"/>
      <c r="C210" s="250"/>
      <c r="D210" s="173"/>
      <c r="E210" s="152" t="s">
        <v>10</v>
      </c>
      <c r="F210" s="151"/>
      <c r="G210" s="48">
        <f>SUM(G208:G209)</f>
        <v>3</v>
      </c>
      <c r="H210" s="149" t="s">
        <v>11</v>
      </c>
      <c r="I210" s="150"/>
      <c r="J210" s="150"/>
      <c r="K210" s="150"/>
      <c r="L210" s="151"/>
      <c r="M210" s="49">
        <f>SUM(M208:M209)</f>
        <v>18181.049217486208</v>
      </c>
      <c r="N210" s="50">
        <f>SUM(N208:N209)</f>
        <v>218172.5906098345</v>
      </c>
    </row>
    <row r="211" spans="2:14" ht="15" customHeight="1" x14ac:dyDescent="0.25">
      <c r="B211" s="130"/>
      <c r="C211" s="250"/>
      <c r="D211" s="173"/>
      <c r="E211" s="175" t="s">
        <v>12</v>
      </c>
      <c r="F211" s="176"/>
      <c r="G211" s="176"/>
      <c r="H211" s="176"/>
      <c r="I211" s="176"/>
      <c r="J211" s="177"/>
      <c r="K211" s="42" t="s">
        <v>13</v>
      </c>
      <c r="L211" s="147" t="s">
        <v>14</v>
      </c>
      <c r="M211" s="148"/>
      <c r="N211" s="51" t="s">
        <v>21</v>
      </c>
    </row>
    <row r="212" spans="2:14" ht="13.5" thickBot="1" x14ac:dyDescent="0.3">
      <c r="B212" s="130"/>
      <c r="C212" s="250"/>
      <c r="D212" s="173"/>
      <c r="E212" s="178"/>
      <c r="F212" s="179"/>
      <c r="G212" s="179"/>
      <c r="H212" s="179"/>
      <c r="I212" s="179"/>
      <c r="J212" s="180"/>
      <c r="K212" s="97">
        <v>343.2</v>
      </c>
      <c r="L212" s="159">
        <v>33.684761249872032</v>
      </c>
      <c r="M212" s="160"/>
      <c r="N212" s="77">
        <f>L212*K212</f>
        <v>11560.610060956082</v>
      </c>
    </row>
    <row r="213" spans="2:14" ht="12" customHeight="1" thickBot="1" x14ac:dyDescent="0.3">
      <c r="B213" s="130"/>
      <c r="C213" s="251"/>
      <c r="D213" s="183"/>
      <c r="E213" s="153" t="s">
        <v>16</v>
      </c>
      <c r="F213" s="154"/>
      <c r="G213" s="154"/>
      <c r="H213" s="154"/>
      <c r="I213" s="154"/>
      <c r="J213" s="154"/>
      <c r="K213" s="154"/>
      <c r="L213" s="154"/>
      <c r="M213" s="155"/>
      <c r="N213" s="54">
        <f>N210+N212</f>
        <v>229733.20067079057</v>
      </c>
    </row>
    <row r="214" spans="2:14" x14ac:dyDescent="0.25">
      <c r="B214" s="130"/>
      <c r="C214" s="249">
        <v>2</v>
      </c>
      <c r="D214" s="172" t="s">
        <v>58</v>
      </c>
      <c r="E214" s="243">
        <v>8</v>
      </c>
      <c r="F214" s="184"/>
      <c r="G214" s="95">
        <v>8</v>
      </c>
      <c r="H214" s="166" t="s">
        <v>79</v>
      </c>
      <c r="I214" s="167"/>
      <c r="J214" s="167"/>
      <c r="K214" s="168"/>
      <c r="L214" s="13">
        <v>6515.1119908278979</v>
      </c>
      <c r="M214" s="19">
        <f>L214*G214</f>
        <v>52120.895926623183</v>
      </c>
      <c r="N214" s="14">
        <f>M214*12</f>
        <v>625450.75111947814</v>
      </c>
    </row>
    <row r="215" spans="2:14" x14ac:dyDescent="0.25">
      <c r="B215" s="130"/>
      <c r="C215" s="250"/>
      <c r="D215" s="173"/>
      <c r="E215" s="244">
        <v>11</v>
      </c>
      <c r="F215" s="245"/>
      <c r="G215" s="96">
        <v>11</v>
      </c>
      <c r="H215" s="162" t="s">
        <v>80</v>
      </c>
      <c r="I215" s="163"/>
      <c r="J215" s="163"/>
      <c r="K215" s="164"/>
      <c r="L215" s="16">
        <v>5150.8252358304135</v>
      </c>
      <c r="M215" s="23">
        <f t="shared" ref="M215:M218" si="24">L215*G215</f>
        <v>56659.077594134549</v>
      </c>
      <c r="N215" s="8">
        <f t="shared" ref="N215:N218" si="25">M215*12</f>
        <v>679908.93112961459</v>
      </c>
    </row>
    <row r="216" spans="2:14" x14ac:dyDescent="0.25">
      <c r="B216" s="130"/>
      <c r="C216" s="250"/>
      <c r="D216" s="173"/>
      <c r="E216" s="244">
        <v>2</v>
      </c>
      <c r="F216" s="245"/>
      <c r="G216" s="96">
        <v>2</v>
      </c>
      <c r="H216" s="162" t="s">
        <v>95</v>
      </c>
      <c r="I216" s="163"/>
      <c r="J216" s="163"/>
      <c r="K216" s="164"/>
      <c r="L216" s="16">
        <v>5150.8252358304135</v>
      </c>
      <c r="M216" s="23">
        <f t="shared" si="24"/>
        <v>10301.650471660827</v>
      </c>
      <c r="N216" s="8">
        <f t="shared" si="25"/>
        <v>123619.80565992993</v>
      </c>
    </row>
    <row r="217" spans="2:14" x14ac:dyDescent="0.25">
      <c r="B217" s="130"/>
      <c r="C217" s="250"/>
      <c r="D217" s="173"/>
      <c r="E217" s="244">
        <v>2</v>
      </c>
      <c r="F217" s="245"/>
      <c r="G217" s="96">
        <v>2</v>
      </c>
      <c r="H217" s="162" t="s">
        <v>81</v>
      </c>
      <c r="I217" s="163"/>
      <c r="J217" s="163"/>
      <c r="K217" s="164"/>
      <c r="L217" s="16">
        <v>5150.8252358304135</v>
      </c>
      <c r="M217" s="23">
        <f t="shared" si="24"/>
        <v>10301.650471660827</v>
      </c>
      <c r="N217" s="8">
        <f t="shared" si="25"/>
        <v>123619.80565992993</v>
      </c>
    </row>
    <row r="218" spans="2:14" x14ac:dyDescent="0.25">
      <c r="B218" s="130"/>
      <c r="C218" s="250"/>
      <c r="D218" s="173"/>
      <c r="E218" s="244">
        <v>1</v>
      </c>
      <c r="F218" s="245"/>
      <c r="G218" s="96">
        <v>1</v>
      </c>
      <c r="H218" s="162" t="s">
        <v>82</v>
      </c>
      <c r="I218" s="163"/>
      <c r="J218" s="163"/>
      <c r="K218" s="164"/>
      <c r="L218" s="16">
        <v>6859.0584025272092</v>
      </c>
      <c r="M218" s="23">
        <f t="shared" si="24"/>
        <v>6859.0584025272092</v>
      </c>
      <c r="N218" s="8">
        <f t="shared" si="25"/>
        <v>82308.700830326503</v>
      </c>
    </row>
    <row r="219" spans="2:14" x14ac:dyDescent="0.25">
      <c r="B219" s="130"/>
      <c r="C219" s="250"/>
      <c r="D219" s="173"/>
      <c r="E219" s="152" t="s">
        <v>10</v>
      </c>
      <c r="F219" s="151"/>
      <c r="G219" s="48">
        <f>SUM(G214:G218)</f>
        <v>24</v>
      </c>
      <c r="H219" s="149" t="s">
        <v>11</v>
      </c>
      <c r="I219" s="150"/>
      <c r="J219" s="150"/>
      <c r="K219" s="150"/>
      <c r="L219" s="151"/>
      <c r="M219" s="49">
        <f>SUM(M214:M218)</f>
        <v>136242.33286660659</v>
      </c>
      <c r="N219" s="50">
        <f>SUM(N214:N218)</f>
        <v>1634907.9943992791</v>
      </c>
    </row>
    <row r="220" spans="2:14" ht="13.5" customHeight="1" x14ac:dyDescent="0.25">
      <c r="B220" s="130"/>
      <c r="C220" s="250"/>
      <c r="D220" s="173"/>
      <c r="E220" s="175" t="s">
        <v>12</v>
      </c>
      <c r="F220" s="176"/>
      <c r="G220" s="176"/>
      <c r="H220" s="176"/>
      <c r="I220" s="176"/>
      <c r="J220" s="177"/>
      <c r="K220" s="42" t="s">
        <v>13</v>
      </c>
      <c r="L220" s="147" t="s">
        <v>14</v>
      </c>
      <c r="M220" s="148"/>
      <c r="N220" s="51" t="s">
        <v>21</v>
      </c>
    </row>
    <row r="221" spans="2:14" ht="13.5" thickBot="1" x14ac:dyDescent="0.3">
      <c r="B221" s="130"/>
      <c r="C221" s="250"/>
      <c r="D221" s="173"/>
      <c r="E221" s="178"/>
      <c r="F221" s="179"/>
      <c r="G221" s="179"/>
      <c r="H221" s="179"/>
      <c r="I221" s="179"/>
      <c r="J221" s="180"/>
      <c r="K221" s="97">
        <v>2631.2</v>
      </c>
      <c r="L221" s="159">
        <v>33.684761249872032</v>
      </c>
      <c r="M221" s="160"/>
      <c r="N221" s="77">
        <f>L221*K221</f>
        <v>88631.343800663279</v>
      </c>
    </row>
    <row r="222" spans="2:14" ht="13.5" thickBot="1" x14ac:dyDescent="0.3">
      <c r="B222" s="130"/>
      <c r="C222" s="251"/>
      <c r="D222" s="183"/>
      <c r="E222" s="153" t="s">
        <v>17</v>
      </c>
      <c r="F222" s="154"/>
      <c r="G222" s="154"/>
      <c r="H222" s="154"/>
      <c r="I222" s="154"/>
      <c r="J222" s="154"/>
      <c r="K222" s="154"/>
      <c r="L222" s="154"/>
      <c r="M222" s="155"/>
      <c r="N222" s="54">
        <f>N219+N221</f>
        <v>1723539.3381999424</v>
      </c>
    </row>
    <row r="223" spans="2:14" x14ac:dyDescent="0.25">
      <c r="B223" s="130"/>
      <c r="C223" s="249">
        <v>3</v>
      </c>
      <c r="D223" s="277" t="s">
        <v>56</v>
      </c>
      <c r="E223" s="239">
        <v>8</v>
      </c>
      <c r="F223" s="240"/>
      <c r="G223" s="11">
        <v>8</v>
      </c>
      <c r="H223" s="166" t="s">
        <v>79</v>
      </c>
      <c r="I223" s="167"/>
      <c r="J223" s="167"/>
      <c r="K223" s="168"/>
      <c r="L223" s="98">
        <v>6515.1119908278979</v>
      </c>
      <c r="M223" s="98">
        <f>L223*G223</f>
        <v>52120.895926623183</v>
      </c>
      <c r="N223" s="99">
        <f>M223*12</f>
        <v>625450.75111947814</v>
      </c>
    </row>
    <row r="224" spans="2:14" x14ac:dyDescent="0.25">
      <c r="B224" s="130"/>
      <c r="C224" s="250"/>
      <c r="D224" s="278"/>
      <c r="E224" s="214">
        <v>2</v>
      </c>
      <c r="F224" s="215"/>
      <c r="G224" s="15">
        <v>2</v>
      </c>
      <c r="H224" s="162" t="s">
        <v>96</v>
      </c>
      <c r="I224" s="163"/>
      <c r="J224" s="163"/>
      <c r="K224" s="164"/>
      <c r="L224" s="100">
        <v>5832.9686133291552</v>
      </c>
      <c r="M224" s="100">
        <f t="shared" ref="M224:M226" si="26">L224*G224</f>
        <v>11665.93722665831</v>
      </c>
      <c r="N224" s="101">
        <f>M224*12</f>
        <v>139991.24671989973</v>
      </c>
    </row>
    <row r="225" spans="2:14" x14ac:dyDescent="0.25">
      <c r="B225" s="130"/>
      <c r="C225" s="250"/>
      <c r="D225" s="278"/>
      <c r="E225" s="214">
        <v>1</v>
      </c>
      <c r="F225" s="215"/>
      <c r="G225" s="15">
        <v>1</v>
      </c>
      <c r="H225" s="162" t="s">
        <v>97</v>
      </c>
      <c r="I225" s="163"/>
      <c r="J225" s="163"/>
      <c r="K225" s="164"/>
      <c r="L225" s="100">
        <v>5150.8252358304135</v>
      </c>
      <c r="M225" s="100">
        <f t="shared" si="26"/>
        <v>5150.8252358304135</v>
      </c>
      <c r="N225" s="101">
        <f>M225*12</f>
        <v>61809.902829964965</v>
      </c>
    </row>
    <row r="226" spans="2:14" ht="15" customHeight="1" x14ac:dyDescent="0.25">
      <c r="B226" s="130"/>
      <c r="C226" s="250"/>
      <c r="D226" s="278"/>
      <c r="E226" s="214">
        <v>1</v>
      </c>
      <c r="F226" s="215"/>
      <c r="G226" s="15">
        <v>1</v>
      </c>
      <c r="H226" s="162" t="s">
        <v>82</v>
      </c>
      <c r="I226" s="163"/>
      <c r="J226" s="163"/>
      <c r="K226" s="164"/>
      <c r="L226" s="100">
        <v>6859.0584025272092</v>
      </c>
      <c r="M226" s="100">
        <f t="shared" si="26"/>
        <v>6859.0584025272092</v>
      </c>
      <c r="N226" s="101">
        <f>M226*12</f>
        <v>82308.700830326503</v>
      </c>
    </row>
    <row r="227" spans="2:14" x14ac:dyDescent="0.25">
      <c r="B227" s="130"/>
      <c r="C227" s="250"/>
      <c r="D227" s="278"/>
      <c r="E227" s="152" t="s">
        <v>10</v>
      </c>
      <c r="F227" s="151"/>
      <c r="G227" s="48">
        <f>SUM(G223:G226)</f>
        <v>12</v>
      </c>
      <c r="H227" s="149" t="s">
        <v>11</v>
      </c>
      <c r="I227" s="150"/>
      <c r="J227" s="150"/>
      <c r="K227" s="150"/>
      <c r="L227" s="151"/>
      <c r="M227" s="49">
        <f>SUM(M223:M226)</f>
        <v>75796.716791639119</v>
      </c>
      <c r="N227" s="50">
        <f>SUM(N223:N226)</f>
        <v>909560.60149966937</v>
      </c>
    </row>
    <row r="228" spans="2:14" x14ac:dyDescent="0.25">
      <c r="B228" s="130"/>
      <c r="C228" s="250"/>
      <c r="D228" s="278"/>
      <c r="E228" s="175" t="s">
        <v>12</v>
      </c>
      <c r="F228" s="176"/>
      <c r="G228" s="176"/>
      <c r="H228" s="176"/>
      <c r="I228" s="176"/>
      <c r="J228" s="177"/>
      <c r="K228" s="42" t="s">
        <v>13</v>
      </c>
      <c r="L228" s="147" t="s">
        <v>14</v>
      </c>
      <c r="M228" s="148"/>
      <c r="N228" s="51" t="s">
        <v>21</v>
      </c>
    </row>
    <row r="229" spans="2:14" ht="13.5" thickBot="1" x14ac:dyDescent="0.3">
      <c r="B229" s="130"/>
      <c r="C229" s="250"/>
      <c r="D229" s="278"/>
      <c r="E229" s="178"/>
      <c r="F229" s="179"/>
      <c r="G229" s="179"/>
      <c r="H229" s="179"/>
      <c r="I229" s="179"/>
      <c r="J229" s="180"/>
      <c r="K229" s="21">
        <v>1258.4000000000001</v>
      </c>
      <c r="L229" s="241">
        <v>33.684761249872032</v>
      </c>
      <c r="M229" s="242"/>
      <c r="N229" s="84">
        <f>L229*K229</f>
        <v>42388.903556838966</v>
      </c>
    </row>
    <row r="230" spans="2:14" ht="13.5" thickBot="1" x14ac:dyDescent="0.3">
      <c r="B230" s="130"/>
      <c r="C230" s="251"/>
      <c r="D230" s="279"/>
      <c r="E230" s="153" t="s">
        <v>19</v>
      </c>
      <c r="F230" s="154"/>
      <c r="G230" s="154"/>
      <c r="H230" s="154"/>
      <c r="I230" s="154"/>
      <c r="J230" s="154"/>
      <c r="K230" s="154"/>
      <c r="L230" s="154"/>
      <c r="M230" s="155"/>
      <c r="N230" s="54">
        <f>N227+N229</f>
        <v>951949.50505650835</v>
      </c>
    </row>
    <row r="231" spans="2:14" ht="13.5" customHeight="1" x14ac:dyDescent="0.25">
      <c r="B231" s="130"/>
      <c r="C231" s="169">
        <v>4</v>
      </c>
      <c r="D231" s="172" t="s">
        <v>57</v>
      </c>
      <c r="E231" s="243">
        <v>2</v>
      </c>
      <c r="F231" s="184"/>
      <c r="G231" s="95">
        <v>2</v>
      </c>
      <c r="H231" s="166" t="s">
        <v>79</v>
      </c>
      <c r="I231" s="167"/>
      <c r="J231" s="167"/>
      <c r="K231" s="168"/>
      <c r="L231" s="13">
        <v>6515.1119908278979</v>
      </c>
      <c r="M231" s="19">
        <f>L231*G231</f>
        <v>13030.223981655796</v>
      </c>
      <c r="N231" s="14">
        <f>M231*12</f>
        <v>156362.68777986954</v>
      </c>
    </row>
    <row r="232" spans="2:14" x14ac:dyDescent="0.25">
      <c r="B232" s="130"/>
      <c r="C232" s="170"/>
      <c r="D232" s="173"/>
      <c r="E232" s="152" t="s">
        <v>10</v>
      </c>
      <c r="F232" s="151"/>
      <c r="G232" s="48">
        <f>SUM(G231)</f>
        <v>2</v>
      </c>
      <c r="H232" s="149" t="s">
        <v>11</v>
      </c>
      <c r="I232" s="150"/>
      <c r="J232" s="150"/>
      <c r="K232" s="150"/>
      <c r="L232" s="151"/>
      <c r="M232" s="49">
        <f>SUM(M231)</f>
        <v>13030.223981655796</v>
      </c>
      <c r="N232" s="50">
        <f>SUM(N231)</f>
        <v>156362.68777986954</v>
      </c>
    </row>
    <row r="233" spans="2:14" x14ac:dyDescent="0.25">
      <c r="B233" s="130"/>
      <c r="C233" s="170"/>
      <c r="D233" s="173"/>
      <c r="E233" s="175" t="s">
        <v>12</v>
      </c>
      <c r="F233" s="176"/>
      <c r="G233" s="176"/>
      <c r="H233" s="176"/>
      <c r="I233" s="176"/>
      <c r="J233" s="177"/>
      <c r="K233" s="42" t="s">
        <v>13</v>
      </c>
      <c r="L233" s="147" t="s">
        <v>14</v>
      </c>
      <c r="M233" s="148"/>
      <c r="N233" s="51" t="s">
        <v>21</v>
      </c>
    </row>
    <row r="234" spans="2:14" ht="13.5" thickBot="1" x14ac:dyDescent="0.3">
      <c r="B234" s="130"/>
      <c r="C234" s="170"/>
      <c r="D234" s="173"/>
      <c r="E234" s="178"/>
      <c r="F234" s="179"/>
      <c r="G234" s="179"/>
      <c r="H234" s="179"/>
      <c r="I234" s="179"/>
      <c r="J234" s="180"/>
      <c r="K234" s="97">
        <v>228.8</v>
      </c>
      <c r="L234" s="159">
        <v>33.684761249872032</v>
      </c>
      <c r="M234" s="160"/>
      <c r="N234" s="77">
        <f>L234*K234</f>
        <v>7707.0733739707211</v>
      </c>
    </row>
    <row r="235" spans="2:14" ht="13.5" thickBot="1" x14ac:dyDescent="0.3">
      <c r="B235" s="130"/>
      <c r="C235" s="171"/>
      <c r="D235" s="174"/>
      <c r="E235" s="153" t="s">
        <v>22</v>
      </c>
      <c r="F235" s="154"/>
      <c r="G235" s="154"/>
      <c r="H235" s="154"/>
      <c r="I235" s="154"/>
      <c r="J235" s="154"/>
      <c r="K235" s="154"/>
      <c r="L235" s="154"/>
      <c r="M235" s="155"/>
      <c r="N235" s="54">
        <f>N232+N234</f>
        <v>164069.76115384026</v>
      </c>
    </row>
    <row r="236" spans="2:14" x14ac:dyDescent="0.25">
      <c r="B236" s="130"/>
      <c r="C236" s="169">
        <v>5</v>
      </c>
      <c r="D236" s="181" t="s">
        <v>53</v>
      </c>
      <c r="E236" s="184">
        <v>2</v>
      </c>
      <c r="F236" s="184"/>
      <c r="G236" s="95">
        <v>2</v>
      </c>
      <c r="H236" s="162" t="s">
        <v>79</v>
      </c>
      <c r="I236" s="163"/>
      <c r="J236" s="163"/>
      <c r="K236" s="164"/>
      <c r="L236" s="13">
        <v>6515.1119908278979</v>
      </c>
      <c r="M236" s="19">
        <f>L236*G236</f>
        <v>13030.223981655796</v>
      </c>
      <c r="N236" s="14">
        <f>M236*12</f>
        <v>156362.68777986954</v>
      </c>
    </row>
    <row r="237" spans="2:14" x14ac:dyDescent="0.25">
      <c r="B237" s="130"/>
      <c r="C237" s="170"/>
      <c r="D237" s="182"/>
      <c r="E237" s="149" t="s">
        <v>10</v>
      </c>
      <c r="F237" s="151"/>
      <c r="G237" s="48">
        <f>SUM(G236)</f>
        <v>2</v>
      </c>
      <c r="H237" s="149" t="s">
        <v>11</v>
      </c>
      <c r="I237" s="150"/>
      <c r="J237" s="150"/>
      <c r="K237" s="150"/>
      <c r="L237" s="151"/>
      <c r="M237" s="49">
        <f>SUM(M236)</f>
        <v>13030.223981655796</v>
      </c>
      <c r="N237" s="50">
        <f>SUM(N236)</f>
        <v>156362.68777986954</v>
      </c>
    </row>
    <row r="238" spans="2:14" x14ac:dyDescent="0.25">
      <c r="B238" s="130"/>
      <c r="C238" s="170"/>
      <c r="D238" s="182"/>
      <c r="E238" s="185" t="s">
        <v>12</v>
      </c>
      <c r="F238" s="176"/>
      <c r="G238" s="176"/>
      <c r="H238" s="176"/>
      <c r="I238" s="176"/>
      <c r="J238" s="177"/>
      <c r="K238" s="42" t="s">
        <v>13</v>
      </c>
      <c r="L238" s="147" t="s">
        <v>14</v>
      </c>
      <c r="M238" s="148"/>
      <c r="N238" s="51" t="s">
        <v>21</v>
      </c>
    </row>
    <row r="239" spans="2:14" ht="13.5" thickBot="1" x14ac:dyDescent="0.3">
      <c r="B239" s="130"/>
      <c r="C239" s="170"/>
      <c r="D239" s="182"/>
      <c r="E239" s="186"/>
      <c r="F239" s="179"/>
      <c r="G239" s="179"/>
      <c r="H239" s="179"/>
      <c r="I239" s="179"/>
      <c r="J239" s="180"/>
      <c r="K239" s="97">
        <v>228.8</v>
      </c>
      <c r="L239" s="159">
        <v>33.684761249872032</v>
      </c>
      <c r="M239" s="160"/>
      <c r="N239" s="77">
        <f>L239*K239</f>
        <v>7707.0733739707211</v>
      </c>
    </row>
    <row r="240" spans="2:14" ht="13.5" thickBot="1" x14ac:dyDescent="0.3">
      <c r="B240" s="130"/>
      <c r="C240" s="171"/>
      <c r="D240" s="183"/>
      <c r="E240" s="153" t="s">
        <v>24</v>
      </c>
      <c r="F240" s="154"/>
      <c r="G240" s="154"/>
      <c r="H240" s="154"/>
      <c r="I240" s="154"/>
      <c r="J240" s="154"/>
      <c r="K240" s="154"/>
      <c r="L240" s="154"/>
      <c r="M240" s="155"/>
      <c r="N240" s="54">
        <f>N237+N239</f>
        <v>164069.76115384026</v>
      </c>
    </row>
    <row r="241" spans="2:14" ht="13.5" customHeight="1" x14ac:dyDescent="0.25">
      <c r="B241" s="130"/>
      <c r="C241" s="169">
        <v>6</v>
      </c>
      <c r="D241" s="172" t="s">
        <v>66</v>
      </c>
      <c r="E241" s="243">
        <v>2</v>
      </c>
      <c r="F241" s="184"/>
      <c r="G241" s="95">
        <v>2</v>
      </c>
      <c r="H241" s="166" t="s">
        <v>79</v>
      </c>
      <c r="I241" s="167"/>
      <c r="J241" s="167"/>
      <c r="K241" s="168"/>
      <c r="L241" s="13">
        <v>6515.1119908278979</v>
      </c>
      <c r="M241" s="19">
        <f>L241*G241</f>
        <v>13030.223981655796</v>
      </c>
      <c r="N241" s="14">
        <f>M241*12</f>
        <v>156362.68777986954</v>
      </c>
    </row>
    <row r="242" spans="2:14" x14ac:dyDescent="0.25">
      <c r="B242" s="130"/>
      <c r="C242" s="170"/>
      <c r="D242" s="173"/>
      <c r="E242" s="152" t="s">
        <v>10</v>
      </c>
      <c r="F242" s="151"/>
      <c r="G242" s="48">
        <f>SUM(G241)</f>
        <v>2</v>
      </c>
      <c r="H242" s="149" t="s">
        <v>11</v>
      </c>
      <c r="I242" s="150"/>
      <c r="J242" s="150"/>
      <c r="K242" s="150"/>
      <c r="L242" s="151"/>
      <c r="M242" s="49">
        <f>SUM(M241)</f>
        <v>13030.223981655796</v>
      </c>
      <c r="N242" s="50">
        <f>SUM(N241)</f>
        <v>156362.68777986954</v>
      </c>
    </row>
    <row r="243" spans="2:14" x14ac:dyDescent="0.25">
      <c r="B243" s="130"/>
      <c r="C243" s="170"/>
      <c r="D243" s="173"/>
      <c r="E243" s="175" t="s">
        <v>12</v>
      </c>
      <c r="F243" s="176"/>
      <c r="G243" s="176"/>
      <c r="H243" s="176"/>
      <c r="I243" s="176"/>
      <c r="J243" s="177"/>
      <c r="K243" s="42" t="s">
        <v>13</v>
      </c>
      <c r="L243" s="147" t="s">
        <v>14</v>
      </c>
      <c r="M243" s="148"/>
      <c r="N243" s="51" t="s">
        <v>21</v>
      </c>
    </row>
    <row r="244" spans="2:14" ht="13.5" thickBot="1" x14ac:dyDescent="0.3">
      <c r="B244" s="130"/>
      <c r="C244" s="170"/>
      <c r="D244" s="173"/>
      <c r="E244" s="178"/>
      <c r="F244" s="179"/>
      <c r="G244" s="179"/>
      <c r="H244" s="179"/>
      <c r="I244" s="179"/>
      <c r="J244" s="180"/>
      <c r="K244" s="97">
        <v>228.8</v>
      </c>
      <c r="L244" s="159">
        <v>33.684761249872032</v>
      </c>
      <c r="M244" s="160"/>
      <c r="N244" s="77">
        <f>L244*K244</f>
        <v>7707.0733739707211</v>
      </c>
    </row>
    <row r="245" spans="2:14" ht="13.5" thickBot="1" x14ac:dyDescent="0.3">
      <c r="B245" s="130"/>
      <c r="C245" s="170"/>
      <c r="D245" s="173"/>
      <c r="E245" s="246" t="s">
        <v>26</v>
      </c>
      <c r="F245" s="247"/>
      <c r="G245" s="247"/>
      <c r="H245" s="247"/>
      <c r="I245" s="247"/>
      <c r="J245" s="247"/>
      <c r="K245" s="247"/>
      <c r="L245" s="247"/>
      <c r="M245" s="248"/>
      <c r="N245" s="103">
        <f>N242+N244</f>
        <v>164069.76115384026</v>
      </c>
    </row>
    <row r="246" spans="2:14" x14ac:dyDescent="0.25">
      <c r="B246" s="131"/>
      <c r="C246" s="156">
        <v>7</v>
      </c>
      <c r="D246" s="282" t="s">
        <v>54</v>
      </c>
      <c r="E246" s="213">
        <v>5</v>
      </c>
      <c r="F246" s="193"/>
      <c r="G246" s="11">
        <v>5</v>
      </c>
      <c r="H246" s="166" t="s">
        <v>96</v>
      </c>
      <c r="I246" s="167"/>
      <c r="J246" s="167"/>
      <c r="K246" s="168"/>
      <c r="L246" s="82">
        <v>5832.9686133291552</v>
      </c>
      <c r="M246" s="85">
        <f>L246*G246</f>
        <v>29164.843066645775</v>
      </c>
      <c r="N246" s="14">
        <f>M246*12</f>
        <v>349978.11679974932</v>
      </c>
    </row>
    <row r="247" spans="2:14" ht="15" customHeight="1" x14ac:dyDescent="0.25">
      <c r="B247" s="131"/>
      <c r="C247" s="157"/>
      <c r="D247" s="283"/>
      <c r="E247" s="209">
        <v>8</v>
      </c>
      <c r="F247" s="204"/>
      <c r="G247" s="15">
        <v>8</v>
      </c>
      <c r="H247" s="162" t="s">
        <v>79</v>
      </c>
      <c r="I247" s="163"/>
      <c r="J247" s="163"/>
      <c r="K247" s="164"/>
      <c r="L247" s="83">
        <v>6515.1119908278979</v>
      </c>
      <c r="M247" s="86">
        <f t="shared" ref="M247:M249" si="27">L247*G247</f>
        <v>52120.895926623183</v>
      </c>
      <c r="N247" s="8">
        <f t="shared" ref="N247:N249" si="28">M247*12</f>
        <v>625450.75111947814</v>
      </c>
    </row>
    <row r="248" spans="2:14" ht="15" customHeight="1" x14ac:dyDescent="0.25">
      <c r="B248" s="131"/>
      <c r="C248" s="157"/>
      <c r="D248" s="283"/>
      <c r="E248" s="209">
        <v>2</v>
      </c>
      <c r="F248" s="204"/>
      <c r="G248" s="15">
        <v>2</v>
      </c>
      <c r="H248" s="162" t="s">
        <v>98</v>
      </c>
      <c r="I248" s="163"/>
      <c r="J248" s="163"/>
      <c r="K248" s="164"/>
      <c r="L248" s="83">
        <v>5832.9686133291552</v>
      </c>
      <c r="M248" s="86">
        <f t="shared" si="27"/>
        <v>11665.93722665831</v>
      </c>
      <c r="N248" s="8">
        <f t="shared" si="28"/>
        <v>139991.24671989973</v>
      </c>
    </row>
    <row r="249" spans="2:14" ht="13.5" customHeight="1" x14ac:dyDescent="0.25">
      <c r="B249" s="131"/>
      <c r="C249" s="157"/>
      <c r="D249" s="283"/>
      <c r="E249" s="209">
        <v>1</v>
      </c>
      <c r="F249" s="204"/>
      <c r="G249" s="15">
        <v>1</v>
      </c>
      <c r="H249" s="162" t="s">
        <v>99</v>
      </c>
      <c r="I249" s="163"/>
      <c r="J249" s="163"/>
      <c r="K249" s="164"/>
      <c r="L249" s="16">
        <v>7541.2017800259518</v>
      </c>
      <c r="M249" s="86">
        <f t="shared" si="27"/>
        <v>7541.2017800259518</v>
      </c>
      <c r="N249" s="8">
        <f t="shared" si="28"/>
        <v>90494.421360311419</v>
      </c>
    </row>
    <row r="250" spans="2:14" ht="15" customHeight="1" x14ac:dyDescent="0.25">
      <c r="B250" s="131"/>
      <c r="C250" s="157"/>
      <c r="D250" s="283"/>
      <c r="E250" s="152" t="s">
        <v>10</v>
      </c>
      <c r="F250" s="151"/>
      <c r="G250" s="48">
        <f>SUM(G246:G249)</f>
        <v>16</v>
      </c>
      <c r="H250" s="149" t="s">
        <v>11</v>
      </c>
      <c r="I250" s="150"/>
      <c r="J250" s="150"/>
      <c r="K250" s="150"/>
      <c r="L250" s="151"/>
      <c r="M250" s="49">
        <f>SUM(M246:M249)</f>
        <v>100492.87799995321</v>
      </c>
      <c r="N250" s="50">
        <f>SUM(N246:N249)</f>
        <v>1205914.5359994385</v>
      </c>
    </row>
    <row r="251" spans="2:14" ht="14.25" customHeight="1" x14ac:dyDescent="0.25">
      <c r="B251" s="131"/>
      <c r="C251" s="157"/>
      <c r="D251" s="283"/>
      <c r="E251" s="175" t="s">
        <v>12</v>
      </c>
      <c r="F251" s="176"/>
      <c r="G251" s="176"/>
      <c r="H251" s="176"/>
      <c r="I251" s="176"/>
      <c r="J251" s="177"/>
      <c r="K251" s="42" t="s">
        <v>13</v>
      </c>
      <c r="L251" s="147" t="s">
        <v>14</v>
      </c>
      <c r="M251" s="148"/>
      <c r="N251" s="51" t="s">
        <v>21</v>
      </c>
    </row>
    <row r="252" spans="2:14" ht="15.75" customHeight="1" thickBot="1" x14ac:dyDescent="0.3">
      <c r="B252" s="131"/>
      <c r="C252" s="157"/>
      <c r="D252" s="283"/>
      <c r="E252" s="178"/>
      <c r="F252" s="179"/>
      <c r="G252" s="179"/>
      <c r="H252" s="179"/>
      <c r="I252" s="179"/>
      <c r="J252" s="180"/>
      <c r="K252" s="21">
        <v>1716</v>
      </c>
      <c r="L252" s="159">
        <v>33.684761249872032</v>
      </c>
      <c r="M252" s="160"/>
      <c r="N252" s="78">
        <f>L252*K252</f>
        <v>57803.050304780409</v>
      </c>
    </row>
    <row r="253" spans="2:14" ht="15.75" customHeight="1" thickBot="1" x14ac:dyDescent="0.3">
      <c r="B253" s="131"/>
      <c r="C253" s="157"/>
      <c r="D253" s="284"/>
      <c r="E253" s="246" t="s">
        <v>38</v>
      </c>
      <c r="F253" s="247"/>
      <c r="G253" s="247"/>
      <c r="H253" s="247"/>
      <c r="I253" s="247"/>
      <c r="J253" s="247"/>
      <c r="K253" s="247"/>
      <c r="L253" s="247"/>
      <c r="M253" s="248"/>
      <c r="N253" s="103">
        <f>N250+N252</f>
        <v>1263717.586304219</v>
      </c>
    </row>
    <row r="254" spans="2:14" ht="15.75" customHeight="1" thickBot="1" x14ac:dyDescent="0.3">
      <c r="B254" s="132"/>
      <c r="C254" s="158"/>
      <c r="D254" s="140" t="s">
        <v>101</v>
      </c>
      <c r="E254" s="140"/>
      <c r="F254" s="141"/>
      <c r="G254" s="104">
        <f>SUM(G210,G219,G227,G232,G237,G242,G250)</f>
        <v>61</v>
      </c>
      <c r="H254" s="165" t="s">
        <v>77</v>
      </c>
      <c r="I254" s="165"/>
      <c r="J254" s="165"/>
      <c r="K254" s="165"/>
      <c r="L254" s="165"/>
      <c r="M254" s="165"/>
      <c r="N254" s="121">
        <f>SUM(N213,N222,N230,N235,N240,N245,N253)</f>
        <v>4661148.913692981</v>
      </c>
    </row>
    <row r="255" spans="2:14" ht="4.5" customHeight="1" thickBot="1" x14ac:dyDescent="0.3">
      <c r="B255" s="102"/>
      <c r="C255" s="161"/>
      <c r="D255" s="161"/>
      <c r="E255" s="161"/>
      <c r="F255" s="161"/>
      <c r="G255" s="161"/>
      <c r="H255" s="161"/>
      <c r="I255" s="161"/>
      <c r="J255" s="161"/>
      <c r="K255" s="161"/>
      <c r="L255" s="161"/>
      <c r="M255" s="161"/>
      <c r="N255" s="161"/>
    </row>
    <row r="256" spans="2:14" ht="15.75" customHeight="1" thickBot="1" x14ac:dyDescent="0.3">
      <c r="B256" s="102"/>
      <c r="C256" s="134" t="s">
        <v>102</v>
      </c>
      <c r="D256" s="135"/>
      <c r="E256" s="135"/>
      <c r="F256" s="136"/>
      <c r="G256" s="56"/>
      <c r="H256" s="143" t="s">
        <v>78</v>
      </c>
      <c r="I256" s="135"/>
      <c r="J256" s="135"/>
      <c r="K256" s="135"/>
      <c r="L256" s="135"/>
      <c r="M256" s="136"/>
      <c r="N256" s="122">
        <f>SUM(N47,N103,N124,N157,N203,N254)</f>
        <v>25629245.232484549</v>
      </c>
    </row>
    <row r="257" spans="3:14" ht="11.25" customHeight="1" x14ac:dyDescent="0.25">
      <c r="C257" s="124" t="s">
        <v>103</v>
      </c>
      <c r="D257" s="124"/>
      <c r="E257" s="124"/>
      <c r="F257" s="124"/>
      <c r="G257" s="124"/>
      <c r="H257" s="124"/>
      <c r="I257" s="124"/>
      <c r="J257" s="124"/>
      <c r="K257" s="124"/>
      <c r="L257" s="124"/>
      <c r="M257" s="124"/>
      <c r="N257" s="124"/>
    </row>
    <row r="258" spans="3:14" ht="3.75" customHeight="1" x14ac:dyDescent="0.25">
      <c r="C258" s="125"/>
      <c r="D258" s="125"/>
      <c r="E258" s="125"/>
      <c r="F258" s="125"/>
      <c r="G258" s="125"/>
      <c r="H258" s="125"/>
      <c r="I258" s="125"/>
      <c r="J258" s="125"/>
      <c r="K258" s="125"/>
      <c r="L258" s="125"/>
      <c r="M258" s="125"/>
      <c r="N258" s="125"/>
    </row>
    <row r="259" spans="3:14" ht="15" customHeight="1" x14ac:dyDescent="0.25">
      <c r="C259" s="125"/>
      <c r="D259" s="125"/>
      <c r="E259" s="125"/>
      <c r="F259" s="125"/>
      <c r="G259" s="125"/>
      <c r="H259" s="125"/>
      <c r="I259" s="125"/>
      <c r="J259" s="125"/>
      <c r="K259" s="125"/>
      <c r="L259" s="125"/>
      <c r="M259" s="125"/>
      <c r="N259" s="125"/>
    </row>
    <row r="260" spans="3:14" ht="15" customHeight="1" x14ac:dyDescent="0.25">
      <c r="C260" s="125"/>
      <c r="D260" s="125"/>
      <c r="E260" s="125"/>
      <c r="F260" s="125"/>
      <c r="G260" s="125"/>
      <c r="H260" s="125"/>
      <c r="I260" s="125"/>
      <c r="J260" s="125"/>
      <c r="K260" s="125"/>
      <c r="L260" s="125"/>
      <c r="M260" s="125"/>
      <c r="N260" s="125"/>
    </row>
    <row r="261" spans="3:14" ht="15" customHeight="1" x14ac:dyDescent="0.25">
      <c r="C261" s="125"/>
      <c r="D261" s="125"/>
      <c r="E261" s="125"/>
      <c r="F261" s="125"/>
      <c r="G261" s="125"/>
      <c r="H261" s="125"/>
      <c r="I261" s="125"/>
      <c r="J261" s="125"/>
      <c r="K261" s="125"/>
      <c r="L261" s="125"/>
      <c r="M261" s="125"/>
      <c r="N261" s="125"/>
    </row>
    <row r="262" spans="3:14" ht="11.25" customHeight="1" x14ac:dyDescent="0.25">
      <c r="C262" s="125"/>
      <c r="D262" s="125"/>
      <c r="E262" s="125"/>
      <c r="F262" s="125"/>
      <c r="G262" s="125"/>
      <c r="H262" s="125"/>
      <c r="I262" s="125"/>
      <c r="J262" s="125"/>
      <c r="K262" s="125"/>
      <c r="L262" s="125"/>
      <c r="M262" s="125"/>
      <c r="N262" s="125"/>
    </row>
    <row r="263" spans="3:14" ht="11.25" customHeight="1" x14ac:dyDescent="0.25">
      <c r="C263" s="125"/>
      <c r="D263" s="125"/>
      <c r="E263" s="125"/>
      <c r="F263" s="125"/>
      <c r="G263" s="125"/>
      <c r="H263" s="125"/>
      <c r="I263" s="125"/>
      <c r="J263" s="125"/>
      <c r="K263" s="125"/>
      <c r="L263" s="125"/>
      <c r="M263" s="125"/>
      <c r="N263" s="125"/>
    </row>
    <row r="264" spans="3:14" ht="11.25" customHeight="1" x14ac:dyDescent="0.25">
      <c r="C264" s="125"/>
      <c r="D264" s="125"/>
      <c r="E264" s="125"/>
      <c r="F264" s="125"/>
      <c r="G264" s="125"/>
      <c r="H264" s="125"/>
      <c r="I264" s="125"/>
      <c r="J264" s="125"/>
      <c r="K264" s="125"/>
      <c r="L264" s="125"/>
      <c r="M264" s="125"/>
      <c r="N264" s="125"/>
    </row>
    <row r="265" spans="3:14" ht="11.25" customHeight="1" x14ac:dyDescent="0.25">
      <c r="C265" s="125"/>
      <c r="D265" s="125"/>
      <c r="E265" s="125"/>
      <c r="F265" s="125"/>
      <c r="G265" s="125"/>
      <c r="H265" s="125"/>
      <c r="I265" s="125"/>
      <c r="J265" s="125"/>
      <c r="K265" s="125"/>
      <c r="L265" s="125"/>
      <c r="M265" s="125"/>
      <c r="N265" s="125"/>
    </row>
    <row r="266" spans="3:14" ht="11.25" customHeight="1" x14ac:dyDescent="0.25">
      <c r="C266" s="125"/>
      <c r="D266" s="125"/>
      <c r="E266" s="125"/>
      <c r="F266" s="125"/>
      <c r="G266" s="125"/>
      <c r="H266" s="125"/>
      <c r="I266" s="125"/>
      <c r="J266" s="125"/>
      <c r="K266" s="125"/>
      <c r="L266" s="125"/>
      <c r="M266" s="125"/>
      <c r="N266" s="125"/>
    </row>
    <row r="267" spans="3:14" ht="11.25" customHeight="1" x14ac:dyDescent="0.25">
      <c r="C267" s="125"/>
      <c r="D267" s="125"/>
      <c r="E267" s="125"/>
      <c r="F267" s="125"/>
      <c r="G267" s="125"/>
      <c r="H267" s="125"/>
      <c r="I267" s="125"/>
      <c r="J267" s="125"/>
      <c r="K267" s="125"/>
      <c r="L267" s="125"/>
      <c r="M267" s="125"/>
      <c r="N267" s="125"/>
    </row>
    <row r="268" spans="3:14" ht="11.25" customHeight="1" x14ac:dyDescent="0.25">
      <c r="C268" s="125"/>
      <c r="D268" s="125"/>
      <c r="E268" s="125"/>
      <c r="F268" s="125"/>
      <c r="G268" s="125"/>
      <c r="H268" s="125"/>
      <c r="I268" s="125"/>
      <c r="J268" s="125"/>
      <c r="K268" s="125"/>
      <c r="L268" s="125"/>
      <c r="M268" s="125"/>
      <c r="N268" s="125"/>
    </row>
    <row r="269" spans="3:14" ht="11.25" customHeight="1" x14ac:dyDescent="0.25">
      <c r="C269" s="125"/>
      <c r="D269" s="125"/>
      <c r="E269" s="125"/>
      <c r="F269" s="125"/>
      <c r="G269" s="125"/>
      <c r="H269" s="125"/>
      <c r="I269" s="125"/>
      <c r="J269" s="125"/>
      <c r="K269" s="125"/>
      <c r="L269" s="125"/>
      <c r="M269" s="125"/>
      <c r="N269" s="125"/>
    </row>
    <row r="270" spans="3:14" ht="5.25" customHeight="1" x14ac:dyDescent="0.25">
      <c r="C270" s="125"/>
      <c r="D270" s="125"/>
      <c r="E270" s="125"/>
      <c r="F270" s="125"/>
      <c r="G270" s="125"/>
      <c r="H270" s="125"/>
      <c r="I270" s="125"/>
      <c r="J270" s="125"/>
      <c r="K270" s="125"/>
      <c r="L270" s="125"/>
      <c r="M270" s="125"/>
      <c r="N270" s="125"/>
    </row>
    <row r="271" spans="3:14" ht="11.25" hidden="1" customHeight="1" x14ac:dyDescent="0.25">
      <c r="C271" s="125"/>
      <c r="D271" s="125"/>
      <c r="E271" s="125"/>
      <c r="F271" s="125"/>
      <c r="G271" s="125"/>
      <c r="H271" s="125"/>
      <c r="I271" s="125"/>
      <c r="J271" s="125"/>
      <c r="K271" s="125"/>
      <c r="L271" s="125"/>
      <c r="M271" s="125"/>
      <c r="N271" s="125"/>
    </row>
    <row r="272" spans="3:14" ht="3.75" customHeight="1" x14ac:dyDescent="0.25">
      <c r="C272" s="125"/>
      <c r="D272" s="125"/>
      <c r="E272" s="125"/>
      <c r="F272" s="125"/>
      <c r="G272" s="125"/>
      <c r="H272" s="125"/>
      <c r="I272" s="125"/>
      <c r="J272" s="125"/>
      <c r="K272" s="125"/>
      <c r="L272" s="125"/>
      <c r="M272" s="125"/>
      <c r="N272" s="125"/>
    </row>
    <row r="273" spans="3:14" ht="3" customHeight="1" x14ac:dyDescent="0.25">
      <c r="C273" s="125"/>
      <c r="D273" s="125"/>
      <c r="E273" s="125"/>
      <c r="F273" s="125"/>
      <c r="G273" s="125"/>
      <c r="H273" s="125"/>
      <c r="I273" s="125"/>
      <c r="J273" s="125"/>
      <c r="K273" s="125"/>
      <c r="L273" s="125"/>
      <c r="M273" s="125"/>
      <c r="N273" s="125"/>
    </row>
    <row r="274" spans="3:14" ht="11.25" customHeight="1" x14ac:dyDescent="0.25">
      <c r="C274" s="125"/>
      <c r="D274" s="125"/>
      <c r="E274" s="125"/>
      <c r="F274" s="125"/>
      <c r="G274" s="125"/>
      <c r="H274" s="125"/>
      <c r="I274" s="125"/>
      <c r="J274" s="125"/>
      <c r="K274" s="125"/>
      <c r="L274" s="125"/>
      <c r="M274" s="125"/>
      <c r="N274" s="125"/>
    </row>
    <row r="275" spans="3:14" ht="7.5" customHeight="1" x14ac:dyDescent="0.25">
      <c r="C275" s="125"/>
      <c r="D275" s="125"/>
      <c r="E275" s="125"/>
      <c r="F275" s="125"/>
      <c r="G275" s="125"/>
      <c r="H275" s="125"/>
      <c r="I275" s="125"/>
      <c r="J275" s="125"/>
      <c r="K275" s="125"/>
      <c r="L275" s="125"/>
      <c r="M275" s="125"/>
      <c r="N275" s="125"/>
    </row>
    <row r="276" spans="3:14" ht="11.25" hidden="1" customHeight="1" x14ac:dyDescent="0.25">
      <c r="C276" s="125"/>
      <c r="D276" s="125"/>
      <c r="E276" s="125"/>
      <c r="F276" s="125"/>
      <c r="G276" s="125"/>
      <c r="H276" s="125"/>
      <c r="I276" s="125"/>
      <c r="J276" s="125"/>
      <c r="K276" s="125"/>
      <c r="L276" s="125"/>
      <c r="M276" s="125"/>
      <c r="N276" s="125"/>
    </row>
    <row r="277" spans="3:14" ht="11.25" hidden="1" customHeight="1" x14ac:dyDescent="0.25">
      <c r="C277" s="125"/>
      <c r="D277" s="125"/>
      <c r="E277" s="125"/>
      <c r="F277" s="125"/>
      <c r="G277" s="125"/>
      <c r="H277" s="125"/>
      <c r="I277" s="125"/>
      <c r="J277" s="125"/>
      <c r="K277" s="125"/>
      <c r="L277" s="125"/>
      <c r="M277" s="125"/>
      <c r="N277" s="125"/>
    </row>
    <row r="278" spans="3:14" ht="0.75" customHeight="1" x14ac:dyDescent="0.25">
      <c r="C278" s="125"/>
      <c r="D278" s="125"/>
      <c r="E278" s="125"/>
      <c r="F278" s="125"/>
      <c r="G278" s="125"/>
      <c r="H278" s="125"/>
      <c r="I278" s="125"/>
      <c r="J278" s="125"/>
      <c r="K278" s="125"/>
      <c r="L278" s="125"/>
      <c r="M278" s="125"/>
      <c r="N278" s="125"/>
    </row>
    <row r="279" spans="3:14" ht="11.25" customHeight="1" x14ac:dyDescent="0.25">
      <c r="C279" s="125"/>
      <c r="D279" s="125"/>
      <c r="E279" s="125"/>
      <c r="F279" s="125"/>
      <c r="G279" s="125"/>
      <c r="H279" s="125"/>
      <c r="I279" s="125"/>
      <c r="J279" s="125"/>
      <c r="K279" s="125"/>
      <c r="L279" s="125"/>
      <c r="M279" s="125"/>
      <c r="N279" s="125"/>
    </row>
    <row r="280" spans="3:14" ht="11.25" customHeight="1" x14ac:dyDescent="0.25">
      <c r="C280" s="125"/>
      <c r="D280" s="125"/>
      <c r="E280" s="125"/>
      <c r="F280" s="125"/>
      <c r="G280" s="125"/>
      <c r="H280" s="125"/>
      <c r="I280" s="125"/>
      <c r="J280" s="125"/>
      <c r="K280" s="125"/>
      <c r="L280" s="125"/>
      <c r="M280" s="125"/>
      <c r="N280" s="125"/>
    </row>
    <row r="281" spans="3:14" ht="11.25" customHeight="1" x14ac:dyDescent="0.25">
      <c r="C281" s="125"/>
      <c r="D281" s="125"/>
      <c r="E281" s="125"/>
      <c r="F281" s="125"/>
      <c r="G281" s="125"/>
      <c r="H281" s="125"/>
      <c r="I281" s="125"/>
      <c r="J281" s="125"/>
      <c r="K281" s="125"/>
      <c r="L281" s="125"/>
      <c r="M281" s="125"/>
      <c r="N281" s="125"/>
    </row>
    <row r="282" spans="3:14" ht="11.25" customHeight="1" x14ac:dyDescent="0.25">
      <c r="C282" s="125"/>
      <c r="D282" s="125"/>
      <c r="E282" s="125"/>
      <c r="F282" s="125"/>
      <c r="G282" s="125"/>
      <c r="H282" s="125"/>
      <c r="I282" s="125"/>
      <c r="J282" s="125"/>
      <c r="K282" s="125"/>
      <c r="L282" s="125"/>
      <c r="M282" s="125"/>
      <c r="N282" s="125"/>
    </row>
    <row r="283" spans="3:14" ht="11.25" customHeight="1" x14ac:dyDescent="0.25">
      <c r="C283" s="125"/>
      <c r="D283" s="125"/>
      <c r="E283" s="125"/>
      <c r="F283" s="125"/>
      <c r="G283" s="125"/>
      <c r="H283" s="125"/>
      <c r="I283" s="125"/>
      <c r="J283" s="125"/>
      <c r="K283" s="125"/>
      <c r="L283" s="125"/>
      <c r="M283" s="125"/>
      <c r="N283" s="125"/>
    </row>
    <row r="284" spans="3:14" ht="11.25" customHeight="1" x14ac:dyDescent="0.25">
      <c r="C284" s="125"/>
      <c r="D284" s="125"/>
      <c r="E284" s="125"/>
      <c r="F284" s="125"/>
      <c r="G284" s="125"/>
      <c r="H284" s="125"/>
      <c r="I284" s="125"/>
      <c r="J284" s="125"/>
      <c r="K284" s="125"/>
      <c r="L284" s="125"/>
      <c r="M284" s="125"/>
      <c r="N284" s="125"/>
    </row>
    <row r="285" spans="3:14" ht="6" customHeight="1" x14ac:dyDescent="0.25">
      <c r="C285" s="125"/>
      <c r="D285" s="125"/>
      <c r="E285" s="125"/>
      <c r="F285" s="125"/>
      <c r="G285" s="125"/>
      <c r="H285" s="125"/>
      <c r="I285" s="125"/>
      <c r="J285" s="125"/>
      <c r="K285" s="125"/>
      <c r="L285" s="125"/>
      <c r="M285" s="125"/>
      <c r="N285" s="125"/>
    </row>
    <row r="286" spans="3:14" ht="9" customHeight="1" x14ac:dyDescent="0.25">
      <c r="C286" s="125"/>
      <c r="D286" s="125"/>
      <c r="E286" s="125"/>
      <c r="F286" s="125"/>
      <c r="G286" s="125"/>
      <c r="H286" s="125"/>
      <c r="I286" s="125"/>
      <c r="J286" s="125"/>
      <c r="K286" s="125"/>
      <c r="L286" s="125"/>
      <c r="M286" s="125"/>
      <c r="N286" s="125"/>
    </row>
    <row r="287" spans="3:14" ht="42.75" customHeight="1" x14ac:dyDescent="0.25">
      <c r="C287" s="125"/>
      <c r="D287" s="125"/>
      <c r="E287" s="125"/>
      <c r="F287" s="125"/>
      <c r="G287" s="125"/>
      <c r="H287" s="125"/>
      <c r="I287" s="125"/>
      <c r="J287" s="125"/>
      <c r="K287" s="125"/>
      <c r="L287" s="125"/>
      <c r="M287" s="125"/>
      <c r="N287" s="125"/>
    </row>
  </sheetData>
  <mergeCells count="498">
    <mergeCell ref="B1:N1"/>
    <mergeCell ref="D241:D245"/>
    <mergeCell ref="D246:D253"/>
    <mergeCell ref="C177:C183"/>
    <mergeCell ref="D177:D183"/>
    <mergeCell ref="L251:M251"/>
    <mergeCell ref="L252:M252"/>
    <mergeCell ref="L181:M181"/>
    <mergeCell ref="L182:M182"/>
    <mergeCell ref="E181:J182"/>
    <mergeCell ref="E183:M183"/>
    <mergeCell ref="E178:F178"/>
    <mergeCell ref="H178:K178"/>
    <mergeCell ref="E197:F197"/>
    <mergeCell ref="E198:F198"/>
    <mergeCell ref="H198:K198"/>
    <mergeCell ref="E231:F231"/>
    <mergeCell ref="E242:F242"/>
    <mergeCell ref="H242:L242"/>
    <mergeCell ref="E243:J244"/>
    <mergeCell ref="E245:M245"/>
    <mergeCell ref="E250:F250"/>
    <mergeCell ref="H250:L250"/>
    <mergeCell ref="L233:M233"/>
    <mergeCell ref="D88:D92"/>
    <mergeCell ref="C223:C230"/>
    <mergeCell ref="D223:D230"/>
    <mergeCell ref="C214:C222"/>
    <mergeCell ref="D214:D222"/>
    <mergeCell ref="C189:C196"/>
    <mergeCell ref="D189:D196"/>
    <mergeCell ref="C197:C202"/>
    <mergeCell ref="D197:D202"/>
    <mergeCell ref="C137:C142"/>
    <mergeCell ref="D137:D142"/>
    <mergeCell ref="C88:C92"/>
    <mergeCell ref="C184:C188"/>
    <mergeCell ref="D184:D188"/>
    <mergeCell ref="C169:C176"/>
    <mergeCell ref="D169:D176"/>
    <mergeCell ref="L228:M228"/>
    <mergeCell ref="L229:M229"/>
    <mergeCell ref="L220:M220"/>
    <mergeCell ref="E227:F227"/>
    <mergeCell ref="E199:F199"/>
    <mergeCell ref="H199:L199"/>
    <mergeCell ref="E200:J201"/>
    <mergeCell ref="E202:M202"/>
    <mergeCell ref="E223:F223"/>
    <mergeCell ref="E224:F224"/>
    <mergeCell ref="E225:F225"/>
    <mergeCell ref="E226:F226"/>
    <mergeCell ref="H227:L227"/>
    <mergeCell ref="E228:J229"/>
    <mergeCell ref="H219:L219"/>
    <mergeCell ref="E220:J221"/>
    <mergeCell ref="E222:M222"/>
    <mergeCell ref="L221:M221"/>
    <mergeCell ref="E217:F217"/>
    <mergeCell ref="E216:F216"/>
    <mergeCell ref="H216:K216"/>
    <mergeCell ref="H217:K217"/>
    <mergeCell ref="C241:C245"/>
    <mergeCell ref="E145:F145"/>
    <mergeCell ref="C143:C148"/>
    <mergeCell ref="D143:D148"/>
    <mergeCell ref="C60:C67"/>
    <mergeCell ref="D60:D67"/>
    <mergeCell ref="C68:C72"/>
    <mergeCell ref="D68:D72"/>
    <mergeCell ref="C73:C77"/>
    <mergeCell ref="D73:D77"/>
    <mergeCell ref="C78:C82"/>
    <mergeCell ref="D78:D82"/>
    <mergeCell ref="C83:C87"/>
    <mergeCell ref="D83:D87"/>
    <mergeCell ref="C93:C97"/>
    <mergeCell ref="D93:D97"/>
    <mergeCell ref="C107:C114"/>
    <mergeCell ref="D107:D114"/>
    <mergeCell ref="C115:C123"/>
    <mergeCell ref="D115:D123"/>
    <mergeCell ref="C128:C136"/>
    <mergeCell ref="D128:D136"/>
    <mergeCell ref="E193:F193"/>
    <mergeCell ref="E194:J195"/>
    <mergeCell ref="L147:M147"/>
    <mergeCell ref="L154:M154"/>
    <mergeCell ref="E177:F177"/>
    <mergeCell ref="H177:K177"/>
    <mergeCell ref="L155:M155"/>
    <mergeCell ref="E146:J147"/>
    <mergeCell ref="E148:M148"/>
    <mergeCell ref="E153:F153"/>
    <mergeCell ref="L167:M167"/>
    <mergeCell ref="C159:N159"/>
    <mergeCell ref="E160:F160"/>
    <mergeCell ref="C161:C168"/>
    <mergeCell ref="D161:D168"/>
    <mergeCell ref="E173:F173"/>
    <mergeCell ref="H173:L173"/>
    <mergeCell ref="E172:F172"/>
    <mergeCell ref="C149:C156"/>
    <mergeCell ref="D149:D156"/>
    <mergeCell ref="H157:M157"/>
    <mergeCell ref="D157:F157"/>
    <mergeCell ref="H153:L153"/>
    <mergeCell ref="E154:J155"/>
    <mergeCell ref="E149:F149"/>
    <mergeCell ref="H149:K149"/>
    <mergeCell ref="E150:F150"/>
    <mergeCell ref="H150:K150"/>
    <mergeCell ref="E151:F151"/>
    <mergeCell ref="H151:K151"/>
    <mergeCell ref="E152:F152"/>
    <mergeCell ref="H152:K152"/>
    <mergeCell ref="E156:M156"/>
    <mergeCell ref="D98:D102"/>
    <mergeCell ref="L100:M100"/>
    <mergeCell ref="L101:M101"/>
    <mergeCell ref="C105:N105"/>
    <mergeCell ref="E106:F106"/>
    <mergeCell ref="H106:K106"/>
    <mergeCell ref="E107:F107"/>
    <mergeCell ref="H107:K107"/>
    <mergeCell ref="E110:F110"/>
    <mergeCell ref="H110:K110"/>
    <mergeCell ref="C98:C102"/>
    <mergeCell ref="D103:F103"/>
    <mergeCell ref="H103:M103"/>
    <mergeCell ref="E115:F115"/>
    <mergeCell ref="H115:K115"/>
    <mergeCell ref="E116:F116"/>
    <mergeCell ref="E117:F117"/>
    <mergeCell ref="L122:M122"/>
    <mergeCell ref="L112:M112"/>
    <mergeCell ref="L113:M113"/>
    <mergeCell ref="E133:F133"/>
    <mergeCell ref="L121:M121"/>
    <mergeCell ref="E111:F111"/>
    <mergeCell ref="H111:L111"/>
    <mergeCell ref="E112:J113"/>
    <mergeCell ref="E114:M114"/>
    <mergeCell ref="E120:F120"/>
    <mergeCell ref="H120:L120"/>
    <mergeCell ref="E121:J122"/>
    <mergeCell ref="H127:K127"/>
    <mergeCell ref="H124:M124"/>
    <mergeCell ref="H128:K128"/>
    <mergeCell ref="E129:F129"/>
    <mergeCell ref="E119:F119"/>
    <mergeCell ref="H119:K119"/>
    <mergeCell ref="H145:L145"/>
    <mergeCell ref="E102:M102"/>
    <mergeCell ref="E134:J135"/>
    <mergeCell ref="E136:M136"/>
    <mergeCell ref="E139:F139"/>
    <mergeCell ref="H139:L139"/>
    <mergeCell ref="E140:J141"/>
    <mergeCell ref="E142:M142"/>
    <mergeCell ref="E131:F131"/>
    <mergeCell ref="H131:K131"/>
    <mergeCell ref="E132:F132"/>
    <mergeCell ref="H132:K132"/>
    <mergeCell ref="H137:K137"/>
    <mergeCell ref="H138:K138"/>
    <mergeCell ref="L134:M134"/>
    <mergeCell ref="L135:M135"/>
    <mergeCell ref="L140:M140"/>
    <mergeCell ref="E143:F143"/>
    <mergeCell ref="H143:K143"/>
    <mergeCell ref="E144:F144"/>
    <mergeCell ref="H129:K129"/>
    <mergeCell ref="E123:M123"/>
    <mergeCell ref="H116:K116"/>
    <mergeCell ref="H117:K117"/>
    <mergeCell ref="H109:K109"/>
    <mergeCell ref="E87:M87"/>
    <mergeCell ref="E94:F94"/>
    <mergeCell ref="H94:L94"/>
    <mergeCell ref="E95:J96"/>
    <mergeCell ref="E97:M97"/>
    <mergeCell ref="E99:F99"/>
    <mergeCell ref="H99:L99"/>
    <mergeCell ref="L95:M95"/>
    <mergeCell ref="L96:M96"/>
    <mergeCell ref="E98:F98"/>
    <mergeCell ref="H98:K98"/>
    <mergeCell ref="E93:F93"/>
    <mergeCell ref="E88:F88"/>
    <mergeCell ref="H88:K88"/>
    <mergeCell ref="H93:K93"/>
    <mergeCell ref="H83:K83"/>
    <mergeCell ref="E78:F78"/>
    <mergeCell ref="H78:K78"/>
    <mergeCell ref="E79:F79"/>
    <mergeCell ref="H79:L79"/>
    <mergeCell ref="E82:M82"/>
    <mergeCell ref="E84:F84"/>
    <mergeCell ref="H84:L84"/>
    <mergeCell ref="E85:J86"/>
    <mergeCell ref="E80:J81"/>
    <mergeCell ref="E230:M230"/>
    <mergeCell ref="L194:M194"/>
    <mergeCell ref="L195:M195"/>
    <mergeCell ref="E72:M72"/>
    <mergeCell ref="E74:F74"/>
    <mergeCell ref="H74:L74"/>
    <mergeCell ref="L65:M65"/>
    <mergeCell ref="L66:M66"/>
    <mergeCell ref="L70:M70"/>
    <mergeCell ref="L71:M71"/>
    <mergeCell ref="E73:F73"/>
    <mergeCell ref="H73:K73"/>
    <mergeCell ref="E68:F68"/>
    <mergeCell ref="H68:K68"/>
    <mergeCell ref="E75:J76"/>
    <mergeCell ref="E77:M77"/>
    <mergeCell ref="L75:M75"/>
    <mergeCell ref="L76:M76"/>
    <mergeCell ref="L80:M80"/>
    <mergeCell ref="L81:M81"/>
    <mergeCell ref="L85:M85"/>
    <mergeCell ref="L86:M86"/>
    <mergeCell ref="E83:F83"/>
    <mergeCell ref="E219:F219"/>
    <mergeCell ref="E189:F189"/>
    <mergeCell ref="H189:K189"/>
    <mergeCell ref="E190:F190"/>
    <mergeCell ref="H190:K190"/>
    <mergeCell ref="E218:F218"/>
    <mergeCell ref="H218:K218"/>
    <mergeCell ref="H197:K197"/>
    <mergeCell ref="E196:M196"/>
    <mergeCell ref="L200:M200"/>
    <mergeCell ref="L201:M201"/>
    <mergeCell ref="E191:F191"/>
    <mergeCell ref="H191:K191"/>
    <mergeCell ref="H193:L193"/>
    <mergeCell ref="H179:K179"/>
    <mergeCell ref="E179:F179"/>
    <mergeCell ref="C208:C213"/>
    <mergeCell ref="D208:D213"/>
    <mergeCell ref="E208:F208"/>
    <mergeCell ref="H208:K208"/>
    <mergeCell ref="E209:F209"/>
    <mergeCell ref="H209:K209"/>
    <mergeCell ref="E210:F210"/>
    <mergeCell ref="H210:L210"/>
    <mergeCell ref="E211:J212"/>
    <mergeCell ref="L211:M211"/>
    <mergeCell ref="L212:M212"/>
    <mergeCell ref="E213:M213"/>
    <mergeCell ref="E192:F192"/>
    <mergeCell ref="H192:K192"/>
    <mergeCell ref="E180:F180"/>
    <mergeCell ref="H180:L180"/>
    <mergeCell ref="E184:F184"/>
    <mergeCell ref="H184:K184"/>
    <mergeCell ref="E185:F185"/>
    <mergeCell ref="H185:L185"/>
    <mergeCell ref="E186:J187"/>
    <mergeCell ref="L186:M186"/>
    <mergeCell ref="L174:M174"/>
    <mergeCell ref="L175:M175"/>
    <mergeCell ref="E169:F169"/>
    <mergeCell ref="H169:K169"/>
    <mergeCell ref="E170:F170"/>
    <mergeCell ref="H170:K170"/>
    <mergeCell ref="E171:F171"/>
    <mergeCell ref="H171:K171"/>
    <mergeCell ref="H172:K172"/>
    <mergeCell ref="E249:F249"/>
    <mergeCell ref="H249:K249"/>
    <mergeCell ref="E253:M253"/>
    <mergeCell ref="E251:J252"/>
    <mergeCell ref="E241:F241"/>
    <mergeCell ref="H241:K241"/>
    <mergeCell ref="E246:F246"/>
    <mergeCell ref="H246:K246"/>
    <mergeCell ref="E247:F247"/>
    <mergeCell ref="H247:K247"/>
    <mergeCell ref="L244:M244"/>
    <mergeCell ref="L243:M243"/>
    <mergeCell ref="E248:F248"/>
    <mergeCell ref="H248:K248"/>
    <mergeCell ref="L187:M187"/>
    <mergeCell ref="E188:M188"/>
    <mergeCell ref="E214:F214"/>
    <mergeCell ref="H214:K214"/>
    <mergeCell ref="E215:F215"/>
    <mergeCell ref="H215:K215"/>
    <mergeCell ref="E60:F60"/>
    <mergeCell ref="H60:K60"/>
    <mergeCell ref="E61:F61"/>
    <mergeCell ref="H61:K61"/>
    <mergeCell ref="E62:F62"/>
    <mergeCell ref="H62:K62"/>
    <mergeCell ref="E63:F63"/>
    <mergeCell ref="H63:K63"/>
    <mergeCell ref="H144:K144"/>
    <mergeCell ref="E137:F137"/>
    <mergeCell ref="E138:F138"/>
    <mergeCell ref="E130:F130"/>
    <mergeCell ref="H130:K130"/>
    <mergeCell ref="E118:F118"/>
    <mergeCell ref="H118:K118"/>
    <mergeCell ref="E128:F128"/>
    <mergeCell ref="E109:F109"/>
    <mergeCell ref="E64:F64"/>
    <mergeCell ref="H64:L64"/>
    <mergeCell ref="E65:J66"/>
    <mergeCell ref="E67:M67"/>
    <mergeCell ref="E69:F69"/>
    <mergeCell ref="H69:L69"/>
    <mergeCell ref="E70:J71"/>
    <mergeCell ref="E54:F54"/>
    <mergeCell ref="H54:K54"/>
    <mergeCell ref="E55:F55"/>
    <mergeCell ref="H55:K55"/>
    <mergeCell ref="C50:N50"/>
    <mergeCell ref="E51:F51"/>
    <mergeCell ref="H51:K51"/>
    <mergeCell ref="E52:F52"/>
    <mergeCell ref="H52:K52"/>
    <mergeCell ref="E53:F53"/>
    <mergeCell ref="H53:K53"/>
    <mergeCell ref="C52:C59"/>
    <mergeCell ref="D52:D59"/>
    <mergeCell ref="L57:M57"/>
    <mergeCell ref="L58:M58"/>
    <mergeCell ref="E56:F56"/>
    <mergeCell ref="H56:L56"/>
    <mergeCell ref="E57:J58"/>
    <mergeCell ref="E59:M59"/>
    <mergeCell ref="E38:M38"/>
    <mergeCell ref="E43:F43"/>
    <mergeCell ref="H43:L43"/>
    <mergeCell ref="E44:J45"/>
    <mergeCell ref="E46:M46"/>
    <mergeCell ref="C39:C46"/>
    <mergeCell ref="D39:D46"/>
    <mergeCell ref="L44:M44"/>
    <mergeCell ref="L45:M45"/>
    <mergeCell ref="E42:F42"/>
    <mergeCell ref="H42:K42"/>
    <mergeCell ref="E39:F39"/>
    <mergeCell ref="H39:K39"/>
    <mergeCell ref="E40:F40"/>
    <mergeCell ref="H40:K40"/>
    <mergeCell ref="E41:F41"/>
    <mergeCell ref="H41:K41"/>
    <mergeCell ref="E28:F28"/>
    <mergeCell ref="H28:K28"/>
    <mergeCell ref="E33:F33"/>
    <mergeCell ref="H33:K33"/>
    <mergeCell ref="E34:F34"/>
    <mergeCell ref="H34:K34"/>
    <mergeCell ref="E32:M32"/>
    <mergeCell ref="E36:J37"/>
    <mergeCell ref="L36:M36"/>
    <mergeCell ref="L37:M37"/>
    <mergeCell ref="C2:N2"/>
    <mergeCell ref="E3:F3"/>
    <mergeCell ref="H3:K3"/>
    <mergeCell ref="E4:F4"/>
    <mergeCell ref="H4:K4"/>
    <mergeCell ref="E5:F5"/>
    <mergeCell ref="H5:K5"/>
    <mergeCell ref="E7:F7"/>
    <mergeCell ref="H7:K7"/>
    <mergeCell ref="D4:D11"/>
    <mergeCell ref="C4:C11"/>
    <mergeCell ref="E8:F8"/>
    <mergeCell ref="E9:J10"/>
    <mergeCell ref="H8:L8"/>
    <mergeCell ref="E6:F6"/>
    <mergeCell ref="H6:K6"/>
    <mergeCell ref="L141:M141"/>
    <mergeCell ref="H27:K27"/>
    <mergeCell ref="E13:F13"/>
    <mergeCell ref="E16:M16"/>
    <mergeCell ref="E14:J15"/>
    <mergeCell ref="E21:F21"/>
    <mergeCell ref="H21:L21"/>
    <mergeCell ref="L9:M9"/>
    <mergeCell ref="L10:M10"/>
    <mergeCell ref="L14:M14"/>
    <mergeCell ref="L15:M15"/>
    <mergeCell ref="E12:F12"/>
    <mergeCell ref="H12:K12"/>
    <mergeCell ref="H13:L13"/>
    <mergeCell ref="E11:M11"/>
    <mergeCell ref="E17:F17"/>
    <mergeCell ref="H17:K17"/>
    <mergeCell ref="E18:F18"/>
    <mergeCell ref="H18:K18"/>
    <mergeCell ref="E19:F19"/>
    <mergeCell ref="H19:K19"/>
    <mergeCell ref="E20:F20"/>
    <mergeCell ref="H20:K20"/>
    <mergeCell ref="H47:L47"/>
    <mergeCell ref="E27:F27"/>
    <mergeCell ref="E240:M240"/>
    <mergeCell ref="E89:F89"/>
    <mergeCell ref="H89:L89"/>
    <mergeCell ref="E90:J91"/>
    <mergeCell ref="L90:M90"/>
    <mergeCell ref="L91:M91"/>
    <mergeCell ref="E92:M92"/>
    <mergeCell ref="E108:F108"/>
    <mergeCell ref="H108:K108"/>
    <mergeCell ref="E100:J101"/>
    <mergeCell ref="E166:J167"/>
    <mergeCell ref="L166:M166"/>
    <mergeCell ref="E161:F161"/>
    <mergeCell ref="H161:K161"/>
    <mergeCell ref="E162:F162"/>
    <mergeCell ref="H162:K162"/>
    <mergeCell ref="E163:F163"/>
    <mergeCell ref="H163:K163"/>
    <mergeCell ref="E164:F164"/>
    <mergeCell ref="H164:K164"/>
    <mergeCell ref="H160:K160"/>
    <mergeCell ref="E174:J175"/>
    <mergeCell ref="E176:M176"/>
    <mergeCell ref="L238:M238"/>
    <mergeCell ref="C12:C16"/>
    <mergeCell ref="D12:D16"/>
    <mergeCell ref="C17:C24"/>
    <mergeCell ref="D17:D24"/>
    <mergeCell ref="C25:C32"/>
    <mergeCell ref="D25:D32"/>
    <mergeCell ref="L30:M30"/>
    <mergeCell ref="E35:F35"/>
    <mergeCell ref="H35:L35"/>
    <mergeCell ref="C33:C38"/>
    <mergeCell ref="D33:D38"/>
    <mergeCell ref="E25:F25"/>
    <mergeCell ref="H25:K25"/>
    <mergeCell ref="E22:J23"/>
    <mergeCell ref="E24:M24"/>
    <mergeCell ref="L23:M23"/>
    <mergeCell ref="L22:M22"/>
    <mergeCell ref="E29:F29"/>
    <mergeCell ref="H29:L29"/>
    <mergeCell ref="L31:M31"/>
    <mergeCell ref="E30:J31"/>
    <mergeCell ref="E26:F26"/>
    <mergeCell ref="H26:K26"/>
    <mergeCell ref="L239:M239"/>
    <mergeCell ref="C256:F256"/>
    <mergeCell ref="H256:M256"/>
    <mergeCell ref="C255:N255"/>
    <mergeCell ref="H226:K226"/>
    <mergeCell ref="H254:M254"/>
    <mergeCell ref="H223:K223"/>
    <mergeCell ref="H224:K224"/>
    <mergeCell ref="H225:K225"/>
    <mergeCell ref="C231:C235"/>
    <mergeCell ref="D231:D235"/>
    <mergeCell ref="H231:K231"/>
    <mergeCell ref="E232:F232"/>
    <mergeCell ref="H232:L232"/>
    <mergeCell ref="E233:J234"/>
    <mergeCell ref="L234:M234"/>
    <mergeCell ref="E235:M235"/>
    <mergeCell ref="C236:C240"/>
    <mergeCell ref="D236:D240"/>
    <mergeCell ref="E236:F236"/>
    <mergeCell ref="H236:K236"/>
    <mergeCell ref="E237:F237"/>
    <mergeCell ref="H237:L237"/>
    <mergeCell ref="E238:J239"/>
    <mergeCell ref="C257:N287"/>
    <mergeCell ref="B105:B124"/>
    <mergeCell ref="B50:B103"/>
    <mergeCell ref="B2:B47"/>
    <mergeCell ref="B206:B254"/>
    <mergeCell ref="B159:B203"/>
    <mergeCell ref="B126:B157"/>
    <mergeCell ref="C124:F124"/>
    <mergeCell ref="E47:F47"/>
    <mergeCell ref="C47:D47"/>
    <mergeCell ref="D254:F254"/>
    <mergeCell ref="C126:N126"/>
    <mergeCell ref="D203:F203"/>
    <mergeCell ref="H203:M203"/>
    <mergeCell ref="C206:N206"/>
    <mergeCell ref="E207:F207"/>
    <mergeCell ref="H207:K207"/>
    <mergeCell ref="E127:F127"/>
    <mergeCell ref="L146:M146"/>
    <mergeCell ref="H133:L133"/>
    <mergeCell ref="E165:F165"/>
    <mergeCell ref="H165:L165"/>
    <mergeCell ref="E168:M168"/>
    <mergeCell ref="C246:C254"/>
  </mergeCells>
  <phoneticPr fontId="7" type="noConversion"/>
  <pageMargins left="0.70866141732283472" right="0.70866141732283472" top="0.74803149606299213" bottom="0.74803149606299213" header="0.31496062992125984" footer="0.31496062992125984"/>
  <pageSetup paperSize="9" scale="93" fitToHeight="0" orientation="landscape" r:id="rId1"/>
  <rowBreaks count="7" manualBreakCount="7">
    <brk id="38" min="1" max="13" man="1"/>
    <brk id="77" min="1" max="13" man="1"/>
    <brk id="114" min="1" max="13" man="1"/>
    <brk id="148" min="1" max="13" man="1"/>
    <brk id="188" min="1" max="13" man="1"/>
    <brk id="222" min="1" max="13" man="1"/>
    <brk id="256" min="1" max="13" man="1"/>
  </rowBreaks>
  <ignoredErrors>
    <ignoredError sqref="M161:N165 M169:N173 N167:N168 N175:N180 M177:M180 N182:N183 M184:M185 M189:N193 N195:N199 M197:M199 N201:N203 M149:M153 M128:N133 M137:N139 N135:N136 N141:N145 M143:M145 N147:N156 N185:N18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Proposta de preço</vt:lpstr>
      <vt:lpstr>'Proposta de preço'!Area_de_impressao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2025-07-16T18:50:07Z</dcterms:modified>
  <cp:category/>
  <cp:contentStatus/>
</cp:coreProperties>
</file>